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U_ESF\2024\Socialy 5NP\_Archiv po pripominkach\Vykazy\"/>
    </mc:Choice>
  </mc:AlternateContent>
  <xr:revisionPtr revIDLastSave="0" documentId="13_ncr:1_{C6915E47-6C29-41B3-84A0-A2CA8DDF7226}" xr6:coauthVersionLast="47" xr6:coauthVersionMax="47" xr10:uidLastSave="{00000000-0000-0000-0000-000000000000}"/>
  <bookViews>
    <workbookView xWindow="3390" yWindow="300" windowWidth="17280" windowHeight="1489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SO 1 1 Pol" sheetId="13" r:id="rId5"/>
    <sheet name="SO 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'SO 1 1 Pol'!$1:$7</definedName>
    <definedName name="_xlnm.Print_Titles" localSheetId="5">'SO 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Naklady'!$A$1:$Y$23</definedName>
    <definedName name="_xlnm.Print_Area" localSheetId="4">'SO 1 1 Pol'!$A$1:$Y$291</definedName>
    <definedName name="_xlnm.Print_Area" localSheetId="5">'SO 1 2 Pol'!$A$1:$Y$18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5" i="1" l="1"/>
  <c r="G8" i="14"/>
  <c r="G17" i="14" s="1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I68" i="1" s="1"/>
  <c r="G11" i="14"/>
  <c r="M11" i="14" s="1"/>
  <c r="M10" i="14" s="1"/>
  <c r="I11" i="14"/>
  <c r="I10" i="14" s="1"/>
  <c r="K11" i="14"/>
  <c r="K10" i="14" s="1"/>
  <c r="O11" i="14"/>
  <c r="O10" i="14" s="1"/>
  <c r="Q11" i="14"/>
  <c r="Q10" i="14" s="1"/>
  <c r="V11" i="14"/>
  <c r="V10" i="14" s="1"/>
  <c r="G12" i="14"/>
  <c r="I77" i="1" s="1"/>
  <c r="K12" i="14"/>
  <c r="G13" i="14"/>
  <c r="I13" i="14"/>
  <c r="I12" i="14" s="1"/>
  <c r="K13" i="14"/>
  <c r="M13" i="14"/>
  <c r="M12" i="14" s="1"/>
  <c r="O13" i="14"/>
  <c r="O12" i="14" s="1"/>
  <c r="Q13" i="14"/>
  <c r="Q12" i="14" s="1"/>
  <c r="V13" i="14"/>
  <c r="V12" i="14" s="1"/>
  <c r="G14" i="14"/>
  <c r="I78" i="1" s="1"/>
  <c r="O14" i="14"/>
  <c r="G15" i="14"/>
  <c r="M15" i="14" s="1"/>
  <c r="M14" i="14" s="1"/>
  <c r="I15" i="14"/>
  <c r="I14" i="14" s="1"/>
  <c r="K15" i="14"/>
  <c r="K14" i="14" s="1"/>
  <c r="O15" i="14"/>
  <c r="Q15" i="14"/>
  <c r="Q14" i="14" s="1"/>
  <c r="V15" i="14"/>
  <c r="V14" i="14" s="1"/>
  <c r="AE17" i="14"/>
  <c r="AF17" i="14"/>
  <c r="G45" i="1" s="1"/>
  <c r="BA80" i="13"/>
  <c r="BA71" i="13"/>
  <c r="BA68" i="13"/>
  <c r="BA65" i="13"/>
  <c r="BA29" i="13"/>
  <c r="G9" i="13"/>
  <c r="M9" i="13" s="1"/>
  <c r="I9" i="13"/>
  <c r="K9" i="13"/>
  <c r="O9" i="13"/>
  <c r="O8" i="13" s="1"/>
  <c r="Q9" i="13"/>
  <c r="V9" i="13"/>
  <c r="V8" i="13" s="1"/>
  <c r="G12" i="13"/>
  <c r="M12" i="13" s="1"/>
  <c r="I12" i="13"/>
  <c r="K12" i="13"/>
  <c r="O12" i="13"/>
  <c r="Q12" i="13"/>
  <c r="V12" i="13"/>
  <c r="G14" i="13"/>
  <c r="I14" i="13"/>
  <c r="K14" i="13"/>
  <c r="M14" i="13"/>
  <c r="O14" i="13"/>
  <c r="Q14" i="13"/>
  <c r="V14" i="13"/>
  <c r="G18" i="13"/>
  <c r="M18" i="13" s="1"/>
  <c r="I18" i="13"/>
  <c r="K18" i="13"/>
  <c r="O18" i="13"/>
  <c r="Q18" i="13"/>
  <c r="V18" i="13"/>
  <c r="G21" i="13"/>
  <c r="I21" i="13"/>
  <c r="K21" i="13"/>
  <c r="M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O17" i="13" s="1"/>
  <c r="Q25" i="13"/>
  <c r="V25" i="13"/>
  <c r="G31" i="13"/>
  <c r="M31" i="13" s="1"/>
  <c r="I31" i="13"/>
  <c r="K31" i="13"/>
  <c r="O31" i="13"/>
  <c r="Q31" i="13"/>
  <c r="V31" i="13"/>
  <c r="G33" i="13"/>
  <c r="I33" i="13"/>
  <c r="K33" i="13"/>
  <c r="M33" i="13"/>
  <c r="O33" i="13"/>
  <c r="Q33" i="13"/>
  <c r="V33" i="13"/>
  <c r="G35" i="13"/>
  <c r="M35" i="13" s="1"/>
  <c r="I35" i="13"/>
  <c r="K35" i="13"/>
  <c r="O35" i="13"/>
  <c r="Q35" i="13"/>
  <c r="V35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2" i="13"/>
  <c r="M42" i="13" s="1"/>
  <c r="I42" i="13"/>
  <c r="I41" i="13" s="1"/>
  <c r="K42" i="13"/>
  <c r="O42" i="13"/>
  <c r="Q42" i="13"/>
  <c r="V42" i="13"/>
  <c r="V41" i="13" s="1"/>
  <c r="G44" i="13"/>
  <c r="I44" i="13"/>
  <c r="K44" i="13"/>
  <c r="M44" i="13"/>
  <c r="O44" i="13"/>
  <c r="Q44" i="13"/>
  <c r="V44" i="13"/>
  <c r="G50" i="13"/>
  <c r="I50" i="13"/>
  <c r="K50" i="13"/>
  <c r="M50" i="13"/>
  <c r="O50" i="13"/>
  <c r="Q50" i="13"/>
  <c r="V50" i="13"/>
  <c r="G51" i="13"/>
  <c r="M51" i="13" s="1"/>
  <c r="I51" i="13"/>
  <c r="K51" i="13"/>
  <c r="O51" i="13"/>
  <c r="Q51" i="13"/>
  <c r="V51" i="13"/>
  <c r="G55" i="13"/>
  <c r="G54" i="13" s="1"/>
  <c r="I62" i="1" s="1"/>
  <c r="I55" i="13"/>
  <c r="I54" i="13" s="1"/>
  <c r="K55" i="13"/>
  <c r="K54" i="13" s="1"/>
  <c r="M55" i="13"/>
  <c r="M54" i="13" s="1"/>
  <c r="O55" i="13"/>
  <c r="O54" i="13" s="1"/>
  <c r="Q55" i="13"/>
  <c r="Q54" i="13" s="1"/>
  <c r="V55" i="13"/>
  <c r="V54" i="13" s="1"/>
  <c r="G59" i="13"/>
  <c r="M59" i="13" s="1"/>
  <c r="M58" i="13" s="1"/>
  <c r="I59" i="13"/>
  <c r="K59" i="13"/>
  <c r="O59" i="13"/>
  <c r="O58" i="13" s="1"/>
  <c r="Q59" i="13"/>
  <c r="Q58" i="13" s="1"/>
  <c r="V59" i="13"/>
  <c r="G61" i="13"/>
  <c r="M61" i="13" s="1"/>
  <c r="I61" i="13"/>
  <c r="K61" i="13"/>
  <c r="K58" i="13" s="1"/>
  <c r="O61" i="13"/>
  <c r="Q61" i="13"/>
  <c r="V61" i="13"/>
  <c r="V58" i="13" s="1"/>
  <c r="G64" i="13"/>
  <c r="M64" i="13" s="1"/>
  <c r="I64" i="13"/>
  <c r="K64" i="13"/>
  <c r="O64" i="13"/>
  <c r="Q64" i="13"/>
  <c r="V64" i="13"/>
  <c r="G67" i="13"/>
  <c r="M67" i="13" s="1"/>
  <c r="I67" i="13"/>
  <c r="K67" i="13"/>
  <c r="O67" i="13"/>
  <c r="Q67" i="13"/>
  <c r="V67" i="13"/>
  <c r="G70" i="13"/>
  <c r="M70" i="13" s="1"/>
  <c r="I70" i="13"/>
  <c r="K70" i="13"/>
  <c r="O70" i="13"/>
  <c r="Q70" i="13"/>
  <c r="V70" i="13"/>
  <c r="G72" i="13"/>
  <c r="I72" i="13"/>
  <c r="K72" i="13"/>
  <c r="M72" i="13"/>
  <c r="O72" i="13"/>
  <c r="Q72" i="13"/>
  <c r="V72" i="13"/>
  <c r="G74" i="13"/>
  <c r="I74" i="13"/>
  <c r="K74" i="13"/>
  <c r="M74" i="13"/>
  <c r="O74" i="13"/>
  <c r="Q74" i="13"/>
  <c r="V74" i="13"/>
  <c r="G76" i="13"/>
  <c r="M76" i="13" s="1"/>
  <c r="I76" i="13"/>
  <c r="K76" i="13"/>
  <c r="O76" i="13"/>
  <c r="Q76" i="13"/>
  <c r="V76" i="13"/>
  <c r="G79" i="13"/>
  <c r="M79" i="13" s="1"/>
  <c r="I79" i="13"/>
  <c r="K79" i="13"/>
  <c r="O79" i="13"/>
  <c r="Q79" i="13"/>
  <c r="V79" i="13"/>
  <c r="G82" i="13"/>
  <c r="I82" i="13"/>
  <c r="K82" i="13"/>
  <c r="M82" i="13"/>
  <c r="O82" i="13"/>
  <c r="Q82" i="13"/>
  <c r="V82" i="13"/>
  <c r="G86" i="13"/>
  <c r="I86" i="13"/>
  <c r="K86" i="13"/>
  <c r="M86" i="13"/>
  <c r="O86" i="13"/>
  <c r="Q86" i="13"/>
  <c r="V86" i="13"/>
  <c r="G89" i="13"/>
  <c r="M89" i="13" s="1"/>
  <c r="I89" i="13"/>
  <c r="K89" i="13"/>
  <c r="O89" i="13"/>
  <c r="Q89" i="13"/>
  <c r="V89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G100" i="13"/>
  <c r="I100" i="13"/>
  <c r="K100" i="13"/>
  <c r="M100" i="13"/>
  <c r="O100" i="13"/>
  <c r="Q100" i="13"/>
  <c r="V100" i="13"/>
  <c r="O102" i="13"/>
  <c r="G103" i="13"/>
  <c r="M103" i="13" s="1"/>
  <c r="M102" i="13" s="1"/>
  <c r="I103" i="13"/>
  <c r="I102" i="13" s="1"/>
  <c r="K103" i="13"/>
  <c r="K102" i="13" s="1"/>
  <c r="O103" i="13"/>
  <c r="Q103" i="13"/>
  <c r="Q102" i="13" s="1"/>
  <c r="V103" i="13"/>
  <c r="V102" i="13" s="1"/>
  <c r="G109" i="13"/>
  <c r="I109" i="13"/>
  <c r="K109" i="13"/>
  <c r="M109" i="13"/>
  <c r="O109" i="13"/>
  <c r="O108" i="13" s="1"/>
  <c r="Q109" i="13"/>
  <c r="V109" i="13"/>
  <c r="G110" i="13"/>
  <c r="M110" i="13" s="1"/>
  <c r="I110" i="13"/>
  <c r="K110" i="13"/>
  <c r="O110" i="13"/>
  <c r="Q110" i="13"/>
  <c r="V110" i="13"/>
  <c r="G118" i="13"/>
  <c r="M118" i="13" s="1"/>
  <c r="I118" i="13"/>
  <c r="K118" i="13"/>
  <c r="O118" i="13"/>
  <c r="Q118" i="13"/>
  <c r="V118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32" i="13"/>
  <c r="M132" i="13" s="1"/>
  <c r="I132" i="13"/>
  <c r="K132" i="13"/>
  <c r="O132" i="13"/>
  <c r="Q132" i="13"/>
  <c r="V132" i="13"/>
  <c r="G134" i="13"/>
  <c r="I134" i="13"/>
  <c r="K134" i="13"/>
  <c r="M134" i="13"/>
  <c r="O134" i="13"/>
  <c r="Q134" i="13"/>
  <c r="V134" i="13"/>
  <c r="G135" i="13"/>
  <c r="I135" i="13"/>
  <c r="K135" i="13"/>
  <c r="M135" i="13"/>
  <c r="O135" i="13"/>
  <c r="Q135" i="13"/>
  <c r="V135" i="13"/>
  <c r="G136" i="13"/>
  <c r="M136" i="13" s="1"/>
  <c r="I136" i="13"/>
  <c r="K136" i="13"/>
  <c r="O136" i="13"/>
  <c r="Q136" i="13"/>
  <c r="V136" i="13"/>
  <c r="G137" i="13"/>
  <c r="M137" i="13" s="1"/>
  <c r="I137" i="13"/>
  <c r="K137" i="13"/>
  <c r="O137" i="13"/>
  <c r="Q137" i="13"/>
  <c r="V137" i="13"/>
  <c r="G138" i="13"/>
  <c r="I138" i="13"/>
  <c r="K138" i="13"/>
  <c r="M138" i="13"/>
  <c r="O138" i="13"/>
  <c r="Q138" i="13"/>
  <c r="V138" i="13"/>
  <c r="G139" i="13"/>
  <c r="I139" i="13"/>
  <c r="K139" i="13"/>
  <c r="M139" i="13"/>
  <c r="O139" i="13"/>
  <c r="Q139" i="13"/>
  <c r="V139" i="13"/>
  <c r="G141" i="13"/>
  <c r="M141" i="13" s="1"/>
  <c r="I141" i="13"/>
  <c r="K141" i="13"/>
  <c r="K140" i="13" s="1"/>
  <c r="O141" i="13"/>
  <c r="Q141" i="13"/>
  <c r="V141" i="13"/>
  <c r="V140" i="13" s="1"/>
  <c r="G143" i="13"/>
  <c r="M143" i="13" s="1"/>
  <c r="I143" i="13"/>
  <c r="K143" i="13"/>
  <c r="O143" i="13"/>
  <c r="Q143" i="13"/>
  <c r="V143" i="13"/>
  <c r="G144" i="13"/>
  <c r="I144" i="13"/>
  <c r="K144" i="13"/>
  <c r="M144" i="13"/>
  <c r="O144" i="13"/>
  <c r="Q144" i="13"/>
  <c r="V144" i="13"/>
  <c r="G145" i="13"/>
  <c r="M145" i="13" s="1"/>
  <c r="I145" i="13"/>
  <c r="K145" i="13"/>
  <c r="O145" i="13"/>
  <c r="Q145" i="13"/>
  <c r="V145" i="13"/>
  <c r="G146" i="13"/>
  <c r="M146" i="13" s="1"/>
  <c r="I146" i="13"/>
  <c r="K146" i="13"/>
  <c r="O146" i="13"/>
  <c r="Q146" i="13"/>
  <c r="V146" i="13"/>
  <c r="G148" i="13"/>
  <c r="G147" i="13" s="1"/>
  <c r="I71" i="1" s="1"/>
  <c r="I148" i="13"/>
  <c r="K148" i="13"/>
  <c r="O148" i="13"/>
  <c r="Q148" i="13"/>
  <c r="V148" i="13"/>
  <c r="G150" i="13"/>
  <c r="M150" i="13" s="1"/>
  <c r="I150" i="13"/>
  <c r="K150" i="13"/>
  <c r="O150" i="13"/>
  <c r="Q150" i="13"/>
  <c r="V150" i="13"/>
  <c r="G152" i="13"/>
  <c r="I152" i="13"/>
  <c r="K152" i="13"/>
  <c r="M152" i="13"/>
  <c r="O152" i="13"/>
  <c r="Q152" i="13"/>
  <c r="V152" i="13"/>
  <c r="G154" i="13"/>
  <c r="M154" i="13" s="1"/>
  <c r="I154" i="13"/>
  <c r="K154" i="13"/>
  <c r="O154" i="13"/>
  <c r="Q154" i="13"/>
  <c r="V154" i="13"/>
  <c r="G155" i="13"/>
  <c r="M155" i="13" s="1"/>
  <c r="I155" i="13"/>
  <c r="K155" i="13"/>
  <c r="O155" i="13"/>
  <c r="Q155" i="13"/>
  <c r="V155" i="13"/>
  <c r="G156" i="13"/>
  <c r="M156" i="13" s="1"/>
  <c r="I156" i="13"/>
  <c r="K156" i="13"/>
  <c r="O156" i="13"/>
  <c r="Q156" i="13"/>
  <c r="V156" i="13"/>
  <c r="G157" i="13"/>
  <c r="I157" i="13"/>
  <c r="K157" i="13"/>
  <c r="M157" i="13"/>
  <c r="O157" i="13"/>
  <c r="Q157" i="13"/>
  <c r="V157" i="13"/>
  <c r="G163" i="13"/>
  <c r="I163" i="13"/>
  <c r="I162" i="13" s="1"/>
  <c r="K163" i="13"/>
  <c r="M163" i="13"/>
  <c r="O163" i="13"/>
  <c r="Q163" i="13"/>
  <c r="V163" i="13"/>
  <c r="G165" i="13"/>
  <c r="M165" i="13" s="1"/>
  <c r="I165" i="13"/>
  <c r="K165" i="13"/>
  <c r="O165" i="13"/>
  <c r="Q165" i="13"/>
  <c r="V165" i="13"/>
  <c r="G167" i="13"/>
  <c r="M167" i="13" s="1"/>
  <c r="I167" i="13"/>
  <c r="K167" i="13"/>
  <c r="O167" i="13"/>
  <c r="Q167" i="13"/>
  <c r="V167" i="13"/>
  <c r="G174" i="13"/>
  <c r="M174" i="13" s="1"/>
  <c r="I174" i="13"/>
  <c r="K174" i="13"/>
  <c r="K162" i="13" s="1"/>
  <c r="O174" i="13"/>
  <c r="Q174" i="13"/>
  <c r="V174" i="13"/>
  <c r="G176" i="13"/>
  <c r="I176" i="13"/>
  <c r="K176" i="13"/>
  <c r="M176" i="13"/>
  <c r="O176" i="13"/>
  <c r="Q176" i="13"/>
  <c r="V176" i="13"/>
  <c r="G178" i="13"/>
  <c r="M178" i="13" s="1"/>
  <c r="I178" i="13"/>
  <c r="K178" i="13"/>
  <c r="O178" i="13"/>
  <c r="Q178" i="13"/>
  <c r="V178" i="13"/>
  <c r="G180" i="13"/>
  <c r="M180" i="13" s="1"/>
  <c r="I180" i="13"/>
  <c r="K180" i="13"/>
  <c r="O180" i="13"/>
  <c r="Q180" i="13"/>
  <c r="V180" i="13"/>
  <c r="G186" i="13"/>
  <c r="I186" i="13"/>
  <c r="K186" i="13"/>
  <c r="M186" i="13"/>
  <c r="O186" i="13"/>
  <c r="Q186" i="13"/>
  <c r="V186" i="13"/>
  <c r="G188" i="13"/>
  <c r="M188" i="13" s="1"/>
  <c r="I188" i="13"/>
  <c r="K188" i="13"/>
  <c r="O188" i="13"/>
  <c r="Q188" i="13"/>
  <c r="V188" i="13"/>
  <c r="G190" i="13"/>
  <c r="M190" i="13" s="1"/>
  <c r="I190" i="13"/>
  <c r="K190" i="13"/>
  <c r="O190" i="13"/>
  <c r="Q190" i="13"/>
  <c r="V190" i="13"/>
  <c r="G197" i="13"/>
  <c r="M197" i="13" s="1"/>
  <c r="I197" i="13"/>
  <c r="K197" i="13"/>
  <c r="O197" i="13"/>
  <c r="Q197" i="13"/>
  <c r="V197" i="13"/>
  <c r="G203" i="13"/>
  <c r="M203" i="13" s="1"/>
  <c r="I203" i="13"/>
  <c r="K203" i="13"/>
  <c r="O203" i="13"/>
  <c r="Q203" i="13"/>
  <c r="V203" i="13"/>
  <c r="G211" i="13"/>
  <c r="I211" i="13"/>
  <c r="K211" i="13"/>
  <c r="M211" i="13"/>
  <c r="O211" i="13"/>
  <c r="Q211" i="13"/>
  <c r="V211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2" i="13"/>
  <c r="M222" i="13" s="1"/>
  <c r="I222" i="13"/>
  <c r="K222" i="13"/>
  <c r="O222" i="13"/>
  <c r="Q222" i="13"/>
  <c r="V222" i="13"/>
  <c r="G227" i="13"/>
  <c r="I227" i="13"/>
  <c r="K227" i="13"/>
  <c r="M227" i="13"/>
  <c r="O227" i="13"/>
  <c r="Q227" i="13"/>
  <c r="V227" i="13"/>
  <c r="G229" i="13"/>
  <c r="M229" i="13" s="1"/>
  <c r="I229" i="13"/>
  <c r="K229" i="13"/>
  <c r="O229" i="13"/>
  <c r="Q229" i="13"/>
  <c r="V229" i="13"/>
  <c r="G233" i="13"/>
  <c r="M233" i="13" s="1"/>
  <c r="I233" i="13"/>
  <c r="K233" i="13"/>
  <c r="O233" i="13"/>
  <c r="Q233" i="13"/>
  <c r="V233" i="13"/>
  <c r="G237" i="13"/>
  <c r="I75" i="1" s="1"/>
  <c r="G238" i="13"/>
  <c r="I238" i="13"/>
  <c r="I237" i="13" s="1"/>
  <c r="K238" i="13"/>
  <c r="K237" i="13" s="1"/>
  <c r="M238" i="13"/>
  <c r="M237" i="13" s="1"/>
  <c r="O238" i="13"/>
  <c r="O237" i="13" s="1"/>
  <c r="Q238" i="13"/>
  <c r="Q237" i="13" s="1"/>
  <c r="V238" i="13"/>
  <c r="V237" i="13" s="1"/>
  <c r="G242" i="13"/>
  <c r="I242" i="13"/>
  <c r="K242" i="13"/>
  <c r="M242" i="13"/>
  <c r="O242" i="13"/>
  <c r="Q242" i="13"/>
  <c r="V242" i="13"/>
  <c r="V241" i="13" s="1"/>
  <c r="G249" i="13"/>
  <c r="M249" i="13" s="1"/>
  <c r="I249" i="13"/>
  <c r="K249" i="13"/>
  <c r="K241" i="13" s="1"/>
  <c r="O249" i="13"/>
  <c r="O241" i="13" s="1"/>
  <c r="Q249" i="13"/>
  <c r="V249" i="13"/>
  <c r="G250" i="13"/>
  <c r="M250" i="13" s="1"/>
  <c r="I250" i="13"/>
  <c r="K250" i="13"/>
  <c r="O250" i="13"/>
  <c r="Q250" i="13"/>
  <c r="V250" i="13"/>
  <c r="G259" i="13"/>
  <c r="M259" i="13" s="1"/>
  <c r="I259" i="13"/>
  <c r="K259" i="13"/>
  <c r="O259" i="13"/>
  <c r="Q259" i="13"/>
  <c r="V259" i="13"/>
  <c r="G263" i="13"/>
  <c r="M263" i="13" s="1"/>
  <c r="I263" i="13"/>
  <c r="K263" i="13"/>
  <c r="O263" i="13"/>
  <c r="Q263" i="13"/>
  <c r="V263" i="13"/>
  <c r="G267" i="13"/>
  <c r="I267" i="13"/>
  <c r="K267" i="13"/>
  <c r="M267" i="13"/>
  <c r="O267" i="13"/>
  <c r="Q267" i="13"/>
  <c r="V267" i="13"/>
  <c r="G272" i="13"/>
  <c r="M272" i="13" s="1"/>
  <c r="I272" i="13"/>
  <c r="K272" i="13"/>
  <c r="O272" i="13"/>
  <c r="Q272" i="13"/>
  <c r="V272" i="13"/>
  <c r="V258" i="13" s="1"/>
  <c r="G276" i="13"/>
  <c r="M276" i="13" s="1"/>
  <c r="I276" i="13"/>
  <c r="K276" i="13"/>
  <c r="O276" i="13"/>
  <c r="Q276" i="13"/>
  <c r="V276" i="13"/>
  <c r="G281" i="13"/>
  <c r="M281" i="13" s="1"/>
  <c r="I281" i="13"/>
  <c r="K281" i="13"/>
  <c r="O281" i="13"/>
  <c r="Q281" i="13"/>
  <c r="V281" i="13"/>
  <c r="G285" i="13"/>
  <c r="I285" i="13"/>
  <c r="K285" i="13"/>
  <c r="M285" i="13"/>
  <c r="O285" i="13"/>
  <c r="Q285" i="13"/>
  <c r="V285" i="13"/>
  <c r="AE290" i="13"/>
  <c r="F44" i="1" s="1"/>
  <c r="BA18" i="12"/>
  <c r="BA13" i="12"/>
  <c r="BA12" i="12"/>
  <c r="G9" i="12"/>
  <c r="M9" i="12" s="1"/>
  <c r="I9" i="12"/>
  <c r="I8" i="12" s="1"/>
  <c r="K9" i="12"/>
  <c r="O9" i="12"/>
  <c r="O8" i="12" s="1"/>
  <c r="Q9" i="12"/>
  <c r="Q8" i="12" s="1"/>
  <c r="V9" i="12"/>
  <c r="G11" i="12"/>
  <c r="I11" i="12"/>
  <c r="K11" i="12"/>
  <c r="M11" i="12"/>
  <c r="O11" i="12"/>
  <c r="Q11" i="12"/>
  <c r="V11" i="12"/>
  <c r="G14" i="12"/>
  <c r="I14" i="12"/>
  <c r="K14" i="12"/>
  <c r="M14" i="12"/>
  <c r="O14" i="12"/>
  <c r="Q14" i="12"/>
  <c r="V14" i="12"/>
  <c r="G16" i="12"/>
  <c r="I81" i="1" s="1"/>
  <c r="I20" i="1" s="1"/>
  <c r="G17" i="12"/>
  <c r="M17" i="12" s="1"/>
  <c r="I17" i="12"/>
  <c r="K17" i="12"/>
  <c r="O17" i="12"/>
  <c r="Q17" i="12"/>
  <c r="V17" i="12"/>
  <c r="I19" i="12"/>
  <c r="K19" i="12"/>
  <c r="M19" i="12"/>
  <c r="O19" i="12"/>
  <c r="Q19" i="12"/>
  <c r="V19" i="12"/>
  <c r="M20" i="12"/>
  <c r="I20" i="12"/>
  <c r="K20" i="12"/>
  <c r="O20" i="12"/>
  <c r="Q20" i="12"/>
  <c r="V20" i="12"/>
  <c r="AE22" i="12"/>
  <c r="F40" i="1" s="1"/>
  <c r="H46" i="1"/>
  <c r="J28" i="1"/>
  <c r="J26" i="1"/>
  <c r="G38" i="1"/>
  <c r="F38" i="1"/>
  <c r="J23" i="1"/>
  <c r="J24" i="1"/>
  <c r="J25" i="1"/>
  <c r="J27" i="1"/>
  <c r="E24" i="1"/>
  <c r="G24" i="1"/>
  <c r="E26" i="1"/>
  <c r="G26" i="1"/>
  <c r="O16" i="12" l="1"/>
  <c r="I18" i="1"/>
  <c r="I45" i="1"/>
  <c r="G8" i="12"/>
  <c r="I258" i="13"/>
  <c r="Q241" i="13"/>
  <c r="V63" i="13"/>
  <c r="Q17" i="13"/>
  <c r="V16" i="12"/>
  <c r="F41" i="1"/>
  <c r="I67" i="1"/>
  <c r="K17" i="13"/>
  <c r="Q16" i="12"/>
  <c r="F43" i="1"/>
  <c r="K258" i="13"/>
  <c r="AF22" i="12"/>
  <c r="V202" i="13"/>
  <c r="G102" i="13"/>
  <c r="I65" i="1" s="1"/>
  <c r="K63" i="13"/>
  <c r="I58" i="13"/>
  <c r="Q8" i="13"/>
  <c r="O202" i="13"/>
  <c r="I17" i="13"/>
  <c r="K16" i="12"/>
  <c r="I241" i="13"/>
  <c r="K202" i="13"/>
  <c r="O162" i="13"/>
  <c r="O131" i="13"/>
  <c r="V162" i="13"/>
  <c r="O41" i="13"/>
  <c r="Q108" i="13"/>
  <c r="V147" i="13"/>
  <c r="V108" i="13"/>
  <c r="I108" i="13"/>
  <c r="I16" i="12"/>
  <c r="O63" i="13"/>
  <c r="M16" i="12"/>
  <c r="O185" i="13"/>
  <c r="O140" i="13"/>
  <c r="V131" i="13"/>
  <c r="K8" i="13"/>
  <c r="V8" i="12"/>
  <c r="O258" i="13"/>
  <c r="V185" i="13"/>
  <c r="K147" i="13"/>
  <c r="Q131" i="13"/>
  <c r="K108" i="13"/>
  <c r="I8" i="13"/>
  <c r="Q147" i="13"/>
  <c r="Q63" i="13"/>
  <c r="Q41" i="13"/>
  <c r="M8" i="13"/>
  <c r="Q162" i="13"/>
  <c r="O147" i="13"/>
  <c r="Q140" i="13"/>
  <c r="K131" i="13"/>
  <c r="G63" i="13"/>
  <c r="I64" i="1" s="1"/>
  <c r="K8" i="12"/>
  <c r="K185" i="13"/>
  <c r="M148" i="13"/>
  <c r="I131" i="13"/>
  <c r="K41" i="13"/>
  <c r="G8" i="13"/>
  <c r="Q202" i="13"/>
  <c r="Q185" i="13"/>
  <c r="I63" i="13"/>
  <c r="M8" i="12"/>
  <c r="Q258" i="13"/>
  <c r="I147" i="13"/>
  <c r="I140" i="13"/>
  <c r="G108" i="13"/>
  <c r="I66" i="1" s="1"/>
  <c r="F39" i="1"/>
  <c r="I202" i="13"/>
  <c r="I185" i="13"/>
  <c r="V17" i="13"/>
  <c r="M140" i="13"/>
  <c r="M108" i="13"/>
  <c r="M258" i="13"/>
  <c r="M241" i="13"/>
  <c r="M202" i="13"/>
  <c r="M147" i="13"/>
  <c r="M63" i="13"/>
  <c r="M41" i="13"/>
  <c r="M17" i="13"/>
  <c r="M185" i="13"/>
  <c r="M162" i="13"/>
  <c r="M131" i="13"/>
  <c r="G258" i="13"/>
  <c r="I79" i="1" s="1"/>
  <c r="G241" i="13"/>
  <c r="I76" i="1" s="1"/>
  <c r="G185" i="13"/>
  <c r="I73" i="1" s="1"/>
  <c r="G162" i="13"/>
  <c r="I72" i="1" s="1"/>
  <c r="G202" i="13"/>
  <c r="I74" i="1" s="1"/>
  <c r="G58" i="13"/>
  <c r="I63" i="1" s="1"/>
  <c r="G140" i="13"/>
  <c r="I70" i="1" s="1"/>
  <c r="G131" i="13"/>
  <c r="I69" i="1" s="1"/>
  <c r="G41" i="13"/>
  <c r="I61" i="1" s="1"/>
  <c r="G17" i="13"/>
  <c r="I60" i="1" s="1"/>
  <c r="AF290" i="13"/>
  <c r="I59" i="1" l="1"/>
  <c r="G290" i="13"/>
  <c r="G44" i="1"/>
  <c r="I44" i="1" s="1"/>
  <c r="G43" i="1"/>
  <c r="I43" i="1" s="1"/>
  <c r="F46" i="1"/>
  <c r="G23" i="1" s="1"/>
  <c r="I17" i="1"/>
  <c r="I80" i="1"/>
  <c r="I19" i="1" s="1"/>
  <c r="G22" i="12"/>
  <c r="G39" i="1"/>
  <c r="G46" i="1" s="1"/>
  <c r="G25" i="1" s="1"/>
  <c r="G41" i="1"/>
  <c r="I41" i="1" s="1"/>
  <c r="G40" i="1"/>
  <c r="I40" i="1" s="1"/>
  <c r="A27" i="1" l="1"/>
  <c r="A28" i="1" s="1"/>
  <c r="G28" i="1" s="1"/>
  <c r="G27" i="1" s="1"/>
  <c r="G29" i="1" s="1"/>
  <c r="I39" i="1"/>
  <c r="I46" i="1" s="1"/>
  <c r="I16" i="1"/>
  <c r="I21" i="1" s="1"/>
  <c r="I82" i="1"/>
  <c r="J81" i="1" l="1"/>
  <c r="J66" i="1"/>
  <c r="J64" i="1"/>
  <c r="J61" i="1"/>
  <c r="J80" i="1"/>
  <c r="J59" i="1"/>
  <c r="J79" i="1"/>
  <c r="J76" i="1"/>
  <c r="J74" i="1"/>
  <c r="J68" i="1"/>
  <c r="J63" i="1"/>
  <c r="J73" i="1"/>
  <c r="J72" i="1"/>
  <c r="J71" i="1"/>
  <c r="J70" i="1"/>
  <c r="J67" i="1"/>
  <c r="J65" i="1"/>
  <c r="J78" i="1"/>
  <c r="J62" i="1"/>
  <c r="J60" i="1"/>
  <c r="J77" i="1"/>
  <c r="J75" i="1"/>
  <c r="J69" i="1"/>
  <c r="J39" i="1"/>
  <c r="J46" i="1" s="1"/>
  <c r="J45" i="1"/>
  <c r="J44" i="1"/>
  <c r="J43" i="1"/>
  <c r="J40" i="1"/>
  <c r="J41" i="1"/>
  <c r="J8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F9B83A62-3A34-40FE-8084-ACA820CD661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90998BE-EFC2-42FF-901B-429E8CE7ED4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3F84998F-1F7C-4E16-8B4C-9A2C730007E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F415731-E1D8-43C2-A226-02A1E886F57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AF7C9FE3-70F9-4CDA-90DF-24BAED8CB2A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E9CB2DA-3669-43EC-A618-BC9E9AF3AE7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<sst xmlns="http://schemas.openxmlformats.org/spreadsheetml/2006/main" count="1601" uniqueCount="525">
  <si>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</si>
  <si>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</si>
  <si>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</si>
  <si>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</si>
  <si>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</si>
  <si>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</si>
  <si>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</si>
  <si>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</si>
  <si>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</si>
  <si>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</si>
  <si>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</si>
  <si>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</si>
  <si>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</si>
  <si>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</si>
  <si>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</si>
  <si>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</si>
  <si>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</si>
  <si>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</si>
  <si>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</si>
  <si>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</si>
  <si>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</si>
  <si>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</si>
  <si>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</si>
  <si>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</si>
  <si>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</si>
  <si>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</si>
  <si>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</si>
  <si>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</si>
  <si>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</si>
  <si>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</si>
  <si>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</si>
  <si>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</si>
  <si>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</si>
  <si>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</si>
  <si>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</si>
  <si>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</si>
  <si>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</si>
  <si>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</si>
  <si>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</si>
  <si>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</si>
  <si>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</si>
  <si>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</si>
  <si>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</si>
  <si>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2024/13 PaK</t>
  </si>
  <si>
    <t>Rekonstrukce soc.zázemí na 5.np-objekt ESF, Lipová 41a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</si>
  <si>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</si>
  <si>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</si>
  <si>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</si>
  <si>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</si>
  <si>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</si>
  <si>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</si>
  <si>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</si>
  <si>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62/13</t>
  </si>
  <si>
    <t>Brno-Veveří</t>
  </si>
  <si>
    <t>60754583</t>
  </si>
  <si>
    <t>CZ60754583</t>
  </si>
  <si>
    <t>Stavba</t>
  </si>
  <si>
    <t>Ostatní a vedlejší náklady</t>
  </si>
  <si>
    <t>0</t>
  </si>
  <si>
    <t>VN+ON</t>
  </si>
  <si>
    <t>Stavební objekt</t>
  </si>
  <si>
    <t>SO 1</t>
  </si>
  <si>
    <t>Rekonstrukce soc.zázemí na 5.np</t>
  </si>
  <si>
    <t>1</t>
  </si>
  <si>
    <t>stavební část</t>
  </si>
  <si>
    <t>2</t>
  </si>
  <si>
    <t>profese</t>
  </si>
  <si>
    <t>Celkem za stavbu</t>
  </si>
  <si>
    <t>CZK</t>
  </si>
  <si>
    <t>#POPS</t>
  </si>
  <si>
    <t>Popis stavby: 2024/13 PaK - Rekonstrukce soc.zázemí na 5.np-objekt ESF, Lipová 41a</t>
  </si>
  <si>
    <t>#POPO</t>
  </si>
  <si>
    <t>Popis objektu: 00 - Vedlejší a ostatní náklady</t>
  </si>
  <si>
    <t>#POPR</t>
  </si>
  <si>
    <t>Popis rozpočtu: 0 - VN+ON</t>
  </si>
  <si>
    <t>Popis objektu: SO 1 - Rekonstrukce soc.zázemí na 5.np</t>
  </si>
  <si>
    <t>Popis rozpočtu: 1 - stavební část</t>
  </si>
  <si>
    <t>Popis rozpočtu: 2 - profese</t>
  </si>
  <si>
    <t>Rekapitulace dílů</t>
  </si>
  <si>
    <t>Typ dílu</t>
  </si>
  <si>
    <t>3</t>
  </si>
  <si>
    <t>Svislé a kompletní konstrukce</t>
  </si>
  <si>
    <t>311s</t>
  </si>
  <si>
    <t>Sádrokartonové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</si>
  <si>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</si>
  <si>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</si>
  <si>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</si>
  <si>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</si>
  <si>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</si>
  <si>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</si>
  <si>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</si>
  <si>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</si>
  <si>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</si>
  <si>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</si>
  <si>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</si>
  <si>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</si>
  <si>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</si>
  <si>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</si>
  <si>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</si>
  <si>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</si>
  <si>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760-O</t>
  </si>
  <si>
    <t>ostatní výrobky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</si>
  <si>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</si>
  <si>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</si>
  <si>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</si>
  <si>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</si>
  <si>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</si>
  <si>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</si>
  <si>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</si>
  <si>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</si>
  <si>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</si>
  <si>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</si>
  <si>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</si>
  <si>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</si>
  <si>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</si>
  <si>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</si>
  <si>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</si>
  <si>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</si>
  <si>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</si>
  <si>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</si>
  <si>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</si>
  <si>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</si>
  <si>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</si>
  <si>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</si>
  <si>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</si>
  <si>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</si>
  <si>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</si>
  <si>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</si>
  <si>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</si>
  <si>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</si>
  <si>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</si>
  <si>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</si>
  <si>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</si>
  <si>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</si>
  <si>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</si>
  <si>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</si>
  <si>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</si>
  <si>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</si>
  <si>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</si>
  <si>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</si>
  <si>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</si>
  <si>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</si>
  <si>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</si>
  <si>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</si>
  <si>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</si>
  <si>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</si>
  <si>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</si>
  <si>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</si>
  <si>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</si>
  <si>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</si>
  <si>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</si>
  <si>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</si>
  <si>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</si>
  <si>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</si>
  <si>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</si>
  <si>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</si>
  <si>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</si>
  <si>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</si>
  <si>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</si>
  <si>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</si>
  <si>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24/ 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</si>
  <si>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</si>
  <si>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</si>
  <si>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</si>
  <si>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</si>
  <si>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</si>
  <si>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</si>
  <si>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</si>
  <si>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</si>
  <si>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</si>
  <si>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Náklady na ztížené provádění stavebních prací spojených s opravou rozvodů vody v budově – nápojné místo vody a kanalizace pro stavbu bude pouze v pravém křídle budovy.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</si>
  <si>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</si>
  <si>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</si>
  <si>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</si>
  <si>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</si>
  <si>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</si>
  <si>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</si>
  <si>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</si>
  <si>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Vlastní</t>
  </si>
  <si>
    <t>SUM</t>
  </si>
  <si>
    <t>END</t>
  </si>
  <si>
    <t>Položkový soupis prací a dodávek</t>
  </si>
  <si>
    <t>317944311RT2</t>
  </si>
  <si>
    <t>Dodání a osazení válcovaných nosníků do připravených otvorů I 100</t>
  </si>
  <si>
    <t>t</t>
  </si>
  <si>
    <t>801-4</t>
  </si>
  <si>
    <t>Práce</t>
  </si>
  <si>
    <t>POL1_</t>
  </si>
  <si>
    <t>bez zazdění hlav, s nařezáním nosníků na potřebný rozměr,</t>
  </si>
  <si>
    <t>SPI</t>
  </si>
  <si>
    <t>1,1*8,34*,001</t>
  </si>
  <si>
    <t>VV</t>
  </si>
  <si>
    <t>342255028R00</t>
  </si>
  <si>
    <t>Příčky z cihel a tvárnic nepálených příčky z příčkovek pórobetonových tloušťky 150 mm</t>
  </si>
  <si>
    <t>m2</t>
  </si>
  <si>
    <t>801-1</t>
  </si>
  <si>
    <t>včetně pomocného lešení</t>
  </si>
  <si>
    <t>346244381RT2</t>
  </si>
  <si>
    <t>Plentování ocelových nosníků jednostranné výšky do 200 mm</t>
  </si>
  <si>
    <t>jakýmikoliv cihlami,</t>
  </si>
  <si>
    <t>,8*,1*2</t>
  </si>
  <si>
    <t>342263410R00</t>
  </si>
  <si>
    <t>Úpravy, doplňkové práce a příplatky pro sádrokartonové a sádrovláknité příčky doplňkové práce osazení revizních dvířek plochy do 0,25 m2</t>
  </si>
  <si>
    <t>kus</t>
  </si>
  <si>
    <t>Včetně vytvoření otvoru a osazení rámu s dvířky a prošroubování.</t>
  </si>
  <si>
    <t>2+2+1</t>
  </si>
  <si>
    <t>342263420R00</t>
  </si>
  <si>
    <t>Úpravy, doplňkové práce a příplatky pro sádrokartonové a sádrovláknité příčky doplňkové práce osazení revizních dvířek plochy do 0,5 m2</t>
  </si>
  <si>
    <t>342091143R00</t>
  </si>
  <si>
    <t>Úpravy, doplňkové práce a příplatky pro sádrokartonové a sádrovláknité příčky příplatky za rozteč 400 mm u svislých profilů 100x50 mm</t>
  </si>
  <si>
    <t>(,1+4,7+,71+2,85+1,7)*2,7</t>
  </si>
  <si>
    <t>347016233R00</t>
  </si>
  <si>
    <t>Předstěny opláštěné sádrokartonovými deskami volně stojící, bez izolace 1x nosná ocelová konstrukce CW 100, dvojité opláštění, desky impregnované, tloušťky 12,5 mm, tloušťka stěny 125 mm, požární odolnost EI 45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</si>
  <si>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</si>
  <si>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</si>
  <si>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</si>
  <si>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342266998R00</t>
  </si>
  <si>
    <t>Předstěny opláštěné sádrokartonovými deskami příplatky příplatek pro obklad za plochu do 2 m2</t>
  </si>
  <si>
    <t>1,7*2,7</t>
  </si>
  <si>
    <t>342263310R0x</t>
  </si>
  <si>
    <t>Úprava sádrokartonové příčky pro osazení  WC, výlevky</t>
  </si>
  <si>
    <t>8+1</t>
  </si>
  <si>
    <t>34701x</t>
  </si>
  <si>
    <t>výztuha z UA profilů pro osazení WC - dod+mtz</t>
  </si>
  <si>
    <t>m</t>
  </si>
  <si>
    <t>pro osazení WC a výlevky : 27</t>
  </si>
  <si>
    <t>553476533R</t>
  </si>
  <si>
    <t>Dvířka revizní použití: stavební otvor, prostup, šachta; funkce: klasické; šířka = 150 mm; výška = 300 mm; materiál: nerez; počet křídel: 1</t>
  </si>
  <si>
    <t>SPCM</t>
  </si>
  <si>
    <t>Specifikace</t>
  </si>
  <si>
    <t>POL3_</t>
  </si>
  <si>
    <t>553476536R</t>
  </si>
  <si>
    <t>Dvířka revizní použití: stavební otvor, prostup, šachta; funkce: klasické; šířka = 200 mm; výška = 300 mm; materiál: nerez; počet křídel: 1</t>
  </si>
  <si>
    <t>553476540R</t>
  </si>
  <si>
    <t>Dvířka revizní použití: stavební otvor, prostup, šachta; funkce: klasické; šířka = 300 mm; výška = 400 mm; materiál: nerez; počet křídel: 1</t>
  </si>
  <si>
    <t>553476547R</t>
  </si>
  <si>
    <t>Dvířka revizní použití: stavební otvor, prostup, šachta; funkce: klasické; šířka = 600 mm; výška = 600 mm; materiál: nerez; počet křídel: 1</t>
  </si>
  <si>
    <t>612409991R00</t>
  </si>
  <si>
    <t>Začištění omítek kolem oken, dveří a obkladů apod. maltou vápenou</t>
  </si>
  <si>
    <t>(,9+2,02*2)*2</t>
  </si>
  <si>
    <t>612421626R00</t>
  </si>
  <si>
    <t>Omítky vnitřní stěn vápenné nebo vápenocementové v podlaží i ve schodišti hladké</t>
  </si>
  <si>
    <t>5037 : 2,02*(4,6*2+2,85-,9)</t>
  </si>
  <si>
    <t>2,02*(2,1*2+2,55*2-,9*2)</t>
  </si>
  <si>
    <t>5036 : 2,02*(2,44+1,83+4,7-,9-,8)</t>
  </si>
  <si>
    <t>2,02*(2,05*2+2,85*2-,9*2)</t>
  </si>
  <si>
    <t>5039 : 2,02*(1,7*2+1,35*2-,8)</t>
  </si>
  <si>
    <t>612421637R00</t>
  </si>
  <si>
    <t>Omítky vnitřní stěn vápenné nebo vápenocementové v podlaží i ve schodišti štukové</t>
  </si>
  <si>
    <t>612481211RT8</t>
  </si>
  <si>
    <t>Vyztužení povrchu vnitřních stěn sklotextilní síťovinou s dodávkou síťoviny a stěrkového tmelu</t>
  </si>
  <si>
    <t>1,2*,2*2</t>
  </si>
  <si>
    <t>14</t>
  </si>
  <si>
    <t>941955002R00</t>
  </si>
  <si>
    <t>Lešení lehké pracovní pomocné pomocné, o výšce lešeňové podlahy přes 1,2 do 1,9 m</t>
  </si>
  <si>
    <t>800-3</t>
  </si>
  <si>
    <t>18,02+16,44+2,55</t>
  </si>
  <si>
    <t>podhled : 17,9+16,27+2,55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</si>
  <si>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</si>
  <si>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</si>
  <si>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cca : 75</t>
  </si>
  <si>
    <t>950 1</t>
  </si>
  <si>
    <t>ochrana podlahy(marmoleum, dlažba) před poškozením - zřízení + odstranění</t>
  </si>
  <si>
    <t>POL1_1</t>
  </si>
  <si>
    <t>cca : 12*2,3+20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</si>
  <si>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</si>
  <si>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</si>
  <si>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</si>
  <si>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</si>
  <si>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2,2*(1,145*2+1,12*4)</t>
  </si>
  <si>
    <t>962031116R00</t>
  </si>
  <si>
    <t>Bourání příček z cihel pálených plných, tloušťky 140 mm</t>
  </si>
  <si>
    <t>(2,85+4,7)*3,27-,6*8*1,97</t>
  </si>
  <si>
    <t>962086111R00</t>
  </si>
  <si>
    <t>Bourání zdiva příček z plynosilikátu a pórobetonu a ostatních nepálených zdicích materiálů o objemové hmotnosti do 500 kg/m3, tloušťky do 150 mm</t>
  </si>
  <si>
    <t>nebo vybourání otvorů jakýchkoliv rozměrů, včetně pomocného lešení o výšce podlahy do 1900 mm a pro zatížení do 1,5 kPa  (150 kg/m2),</t>
  </si>
  <si>
    <t>963016111R00</t>
  </si>
  <si>
    <t>Demontáž sádrokartonových a sádrovláknitých podhledů z desek bez minerální izolace, na jednoduché ocelové konstrukci, 1x opláštěné tl. 12,5 mm</t>
  </si>
  <si>
    <t>b : 18,02+16,44+2,55</t>
  </si>
  <si>
    <t>965048150R00</t>
  </si>
  <si>
    <t>Dočištění povrchu po vybourání dlažeb do tmele, plochy do 50%</t>
  </si>
  <si>
    <t>a : 18,02+16,44+2,55</t>
  </si>
  <si>
    <t>965081713R00</t>
  </si>
  <si>
    <t>Bourání podlah z keramických dlaždic, tloušťky do 10 mm, plochy přes 1 m2</t>
  </si>
  <si>
    <t>bez podkladního lože, s jakoukoliv výplní spár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</si>
  <si>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</si>
  <si>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</si>
  <si>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</si>
  <si>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2,02*,11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</si>
  <si>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</si>
  <si>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</si>
  <si>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</si>
  <si>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600/1970 : 9</t>
  </si>
  <si>
    <t>800/1970 : 4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</si>
  <si>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</si>
  <si>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</si>
  <si>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600/1970 : 9*,6*1,97</t>
  </si>
  <si>
    <t>800/1970 : 4*,8*1,97</t>
  </si>
  <si>
    <t>971033531R00</t>
  </si>
  <si>
    <t>Vybourání otvorů ve zdivu cihelném z jakýchkoliv cihel pálených  na jakoukoliv maltu vápenou nebo vápenocementovou, plochy do 1 m2, tloušťky do 150 mm</t>
  </si>
  <si>
    <t>základovém nebo nadzákladovém,</t>
  </si>
  <si>
    <t>Včetně pomocného lešení o výšce podlahy do 1900 mm a pro zatížení do 1,5 kPa  (150 kg/m2).</t>
  </si>
  <si>
    <t>974031664R00</t>
  </si>
  <si>
    <t>Vysekání rýh v jakémkoliv zdivu cihelném pro vtahování nosníků do zdí, před vybouráním otvorů  do hloubky 150 mm, při výšce nosníku do 150 mm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</si>
  <si>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</si>
  <si>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</si>
  <si>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</si>
  <si>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5037 : 2,0*(,9*3+1,145*2+3,495*2+2,85-,9)</t>
  </si>
  <si>
    <t>2,0*(2,1*2+2,55*2-,9*2)</t>
  </si>
  <si>
    <t>5036 : 2,0*(2,05*2+2,85*2-,9*2)</t>
  </si>
  <si>
    <t>2,0*(1,12*2+1,0+,85*4+4,7-,7-,9)</t>
  </si>
  <si>
    <t>5039 : 2,0*(1,5*2+1,7*2-,7)</t>
  </si>
  <si>
    <t>632441491R0x</t>
  </si>
  <si>
    <t>obroušení stávaj.bet.maz.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</si>
  <si>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</si>
  <si>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</si>
  <si>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</si>
  <si>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</si>
  <si>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</si>
  <si>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</si>
  <si>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1,2,3,4,5,6,7,9,10,11,12,13,14,15,16,17,18,19,20,21,22,23,24,25,30,31, : </t>
  </si>
  <si>
    <t>Součet: : 6,36285</t>
  </si>
  <si>
    <t>711212000RU1</t>
  </si>
  <si>
    <t>Izolace proti vodě nátěr podkladní pod hydroizolační stěrky</t>
  </si>
  <si>
    <t>800-711</t>
  </si>
  <si>
    <t>711212002RT3</t>
  </si>
  <si>
    <t>Izolace proti vodě stěrka hydroizolační  proti zemní vlhkosti</t>
  </si>
  <si>
    <t>jednovrstvá</t>
  </si>
  <si>
    <t>K1 : 17,9+16,27+2,55</t>
  </si>
  <si>
    <t>5037 : ,1*(4,6*2+2,85*2-,9)</t>
  </si>
  <si>
    <t>,1*(2,1*2+2,55*2-,9*2)</t>
  </si>
  <si>
    <t>5036 : ,1*(2,44*2+4,7*2-,9-,8)</t>
  </si>
  <si>
    <t>,1*(2,05*2+2,85*2-,9*2)</t>
  </si>
  <si>
    <t>5039 : ,1*(1,7*2+1,35*2-,8)</t>
  </si>
  <si>
    <t>711212601RT2</t>
  </si>
  <si>
    <t>Izolace proti vodě doplňky  těsnicí pás š.100 mm do spoje podlaha-stěna</t>
  </si>
  <si>
    <t>5037 : (4,6*2+2,85*2-,9)</t>
  </si>
  <si>
    <t>(2,1*2+2,55*2-,9*2)</t>
  </si>
  <si>
    <t>5036 : (2,44*2+4,7*2-,9-,8)</t>
  </si>
  <si>
    <t>(2,05*2+2,85*2-,9*2)</t>
  </si>
  <si>
    <t>5039 : (1,7*2+1,35*2-,8)</t>
  </si>
  <si>
    <t>711212602RT2</t>
  </si>
  <si>
    <t>Izolace proti vodě doplňky  těsnicí roh do spoje podlaha stěna</t>
  </si>
  <si>
    <t>8+6+4+8+4</t>
  </si>
  <si>
    <t>998711103R00</t>
  </si>
  <si>
    <t>Přesun hmot pro izolace proti vodě svisle do 60 m</t>
  </si>
  <si>
    <t>50 m vodorovně měřeno od těžiště půdorysné plochy skládky do těžiště půdorysné plochy objektu</t>
  </si>
  <si>
    <t xml:space="preserve">36,37,38,39, : </t>
  </si>
  <si>
    <t>Součet: : 0,16670</t>
  </si>
  <si>
    <t>..poznámka</t>
  </si>
  <si>
    <t>výrobky jsou kompletní vč. povrch.úprav,kování, kotvení a veškerých souvisejících prvků dle výpisu</t>
  </si>
  <si>
    <t>Agregovaná položka</t>
  </si>
  <si>
    <t>POL2_</t>
  </si>
  <si>
    <t>vč.přesunu hmot,vč.zabudování</t>
  </si>
  <si>
    <t>O - 401</t>
  </si>
  <si>
    <t>O-401  háček nástěnný nerez, kompl.dodávka a montáž dle výpisu výrobků</t>
  </si>
  <si>
    <t>ks</t>
  </si>
  <si>
    <t>O - 403</t>
  </si>
  <si>
    <t>O-403 dávkovač tekutého mýdla nerez mat, kompl.dodávka a montáž dle výpisu výrobků</t>
  </si>
  <si>
    <t>O - 404</t>
  </si>
  <si>
    <t>O-404   zásobník toaletního papíru nerez mat, kompl.dodávka a montáž dle výpisu výrobků</t>
  </si>
  <si>
    <t>O - 405</t>
  </si>
  <si>
    <t>O-405 zásobník na hygienické sáčky  HYG BAG nerez mat, kompl.dodávka a montáž dle výpisu výrobků</t>
  </si>
  <si>
    <t>O - 406</t>
  </si>
  <si>
    <t>O-406 odpadkový koš závěsný, kompl.dodávka a montáž dle výpisu výrobků</t>
  </si>
  <si>
    <t>O - 407</t>
  </si>
  <si>
    <t>O-407 elektrický osoušeč rukou, kompl.dodávka a montáž dle výpisu výrobků</t>
  </si>
  <si>
    <t xml:space="preserve">   poznámka</t>
  </si>
  <si>
    <t>výrobky nacenit kompletně vč. povrch.úprav,kování, kotvení ,zárubní a veškerých  prvků dle výpisu výrobků</t>
  </si>
  <si>
    <t>vč.přesunu hmot</t>
  </si>
  <si>
    <t>T102</t>
  </si>
  <si>
    <t>T102 -dřevěné dveře vnitřní 800/1970mm, kompl.dod+mtz dle výpisu výrobků</t>
  </si>
  <si>
    <t>T104</t>
  </si>
  <si>
    <t>T104 -dřevěné dveře vnitřní 800/1970mm, kompl.dod+mtz dle výpisu výrobků</t>
  </si>
  <si>
    <t>T105</t>
  </si>
  <si>
    <t>T105 -dřevěné dveře vnitřní 800/1970mm, kompl.dod+mtz dle výpisu výrobků</t>
  </si>
  <si>
    <t>T108</t>
  </si>
  <si>
    <t>T108 -dřevěné dveře vnitřní 700/1970mm, kompl.dod+mtz dle výpisu výrobků</t>
  </si>
  <si>
    <t>342264101R00</t>
  </si>
  <si>
    <t xml:space="preserve">Doplňkové práce osazení revizních dvířek do sádrokartonového podhledu, do 0,25 m2,  ,  </t>
  </si>
  <si>
    <t>s vyřezáním otvoru, osazením rámu s dvířky, prošroubováním a úpravou parotěsné zábrany,</t>
  </si>
  <si>
    <t>Z 201</t>
  </si>
  <si>
    <t>Z201 - SDK podhled  vč.úprav pro koncové prvky instalací, kompl.dod+mtz dle výpisu výrobků( mimo malbu, mimo rev.dvířka)</t>
  </si>
  <si>
    <t>délka závěsů 175 - 232 cm</t>
  </si>
  <si>
    <t>Z 204</t>
  </si>
  <si>
    <t>Z204 - sestava sanitárních stěn na WC 2850+2x1100/2020mm s 3x dveřmi 700/2020mm, kompl.dod+mtz dle výpisu výrobků</t>
  </si>
  <si>
    <t>Z 205</t>
  </si>
  <si>
    <t>Z205 - sestava sanitárních stěn na WC (4x1100+4700)/2020mm s 5x dveřmi 700/2020mm, kompl.dod+mtz dle výpisu výrobků( mimo malbu, mimo rev.dvířka)</t>
  </si>
  <si>
    <t>553476595R</t>
  </si>
  <si>
    <t>Dvířka revizní použití: sádrokarton; funkce: klasické; šířka = 400 mm; výška = 400 mm; materiál: hliník; počet křídel: 1</t>
  </si>
  <si>
    <t>998767103R00</t>
  </si>
  <si>
    <t>Přesun hmot pro kovové stavební doplňk. konstrukce v objektech výšky do 24 m</t>
  </si>
  <si>
    <t>800-767</t>
  </si>
  <si>
    <t>50 m vodorovně</t>
  </si>
  <si>
    <t xml:space="preserve">53,58, : </t>
  </si>
  <si>
    <t>Součet: : 0,00768</t>
  </si>
  <si>
    <t>771101210RT2</t>
  </si>
  <si>
    <t>Příprava podkladu pod dlažby penetrace podkladu pod dlažby</t>
  </si>
  <si>
    <t>800-771</t>
  </si>
  <si>
    <t>771575109RV4</t>
  </si>
  <si>
    <t>Montáž podlah z dlaždic keramických 300 x 300 mm, režných nebo glazovaných, hladkých, kladených do flexibilního tmele</t>
  </si>
  <si>
    <t>RTS 23/ I</t>
  </si>
  <si>
    <t>771578011R00</t>
  </si>
  <si>
    <t>Zvláštní úpravy spár spára podlaha-stěna silikonem</t>
  </si>
  <si>
    <t>vč. dodávky a montáže silikonu.</t>
  </si>
  <si>
    <t>771579791R00</t>
  </si>
  <si>
    <t>Příplatky k položkám montáže podlah keramických příplatek za plochu podlah keramických do 5 m2 jednotlivě</t>
  </si>
  <si>
    <t>K1 : 2,55</t>
  </si>
  <si>
    <t>7715771</t>
  </si>
  <si>
    <t>nerezový L profil ve dveřích - různé druhy podlah - kompl.dod+mtz</t>
  </si>
  <si>
    <t>,8*2</t>
  </si>
  <si>
    <t>59764</t>
  </si>
  <si>
    <t>Dlažba keramická slinutá matná 300/300/9mm, protiskluz R9, antracitově šedá</t>
  </si>
  <si>
    <t>RTS 22/ II</t>
  </si>
  <si>
    <t>K1 : (17,9+16,27+2,55)*1,1</t>
  </si>
  <si>
    <t>998771103R00</t>
  </si>
  <si>
    <t>Přesun hmot pro podlahy z dlaždic v objektech výšky do 24 m</t>
  </si>
  <si>
    <t xml:space="preserve">60,61,62,64,65, : </t>
  </si>
  <si>
    <t>Součet: : 0,90187</t>
  </si>
  <si>
    <t>777553020R00</t>
  </si>
  <si>
    <t>Podlahy ze stěrky silikátové s disperzí Doplňující práce pro podlahy ze stěrek silikátových penetrace nesavého podkladu podlah adhézní vrstvou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</si>
  <si>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</si>
  <si>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</si>
  <si>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</si>
  <si>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doplnění  podlah plastbetonem</t>
  </si>
  <si>
    <t>m3</t>
  </si>
  <si>
    <t>včetně dvousložkové epoxidové penetrace.</t>
  </si>
  <si>
    <t>Začátek provozního součtu</t>
  </si>
  <si>
    <t xml:space="preserve">  (1,145*2+1,12*4)*,1</t>
  </si>
  <si>
    <t xml:space="preserve">  (2,85+4,7)*,15</t>
  </si>
  <si>
    <t>Konec provozního součtu</t>
  </si>
  <si>
    <t>1,8095*,1</t>
  </si>
  <si>
    <t>998777103R00</t>
  </si>
  <si>
    <t>Přesun hmot pro podlahy syntetické v objektech výšky do 24 m</t>
  </si>
  <si>
    <t xml:space="preserve">67,68,69, : </t>
  </si>
  <si>
    <t>Součet: : 0,49352</t>
  </si>
  <si>
    <t>781101210RT1</t>
  </si>
  <si>
    <t>Příprava podkladu pod obklady penetrace podkladu pod obklady</t>
  </si>
  <si>
    <t>včetně dodávky materiálu.</t>
  </si>
  <si>
    <t>5037 : 2,02*(4,6*2+2,85*2-,9)</t>
  </si>
  <si>
    <t>5036 : 2,02*(2,54*2+4,7*2-,9-,8)</t>
  </si>
  <si>
    <t>781475114RT6</t>
  </si>
  <si>
    <t>Montáž obkladů vnitřních z dlaždic keramických kladených do tmele 200 x 200 mm,  , kladených do flexibilního tmele</t>
  </si>
  <si>
    <t>spárovací hmota bílá</t>
  </si>
  <si>
    <t>2,02*(2,1*2+2,55*2-,9*2)-2,0*,6</t>
  </si>
  <si>
    <t>2,02*(2,05*2+2,85*2-,9*2)-2,2*,6</t>
  </si>
  <si>
    <t>5039 : 2,02*(1,7*2+1,35*2-,8)-,6*,6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</si>
  <si>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</si>
  <si>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</si>
  <si>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781497131R00</t>
  </si>
  <si>
    <t xml:space="preserve">Lišty k obkladům profil ukončovací nerez odolná proti oděru, uložení do tmele, výška profilu 8 mm,  </t>
  </si>
  <si>
    <t>Z206 : 75</t>
  </si>
  <si>
    <t>787911111R00</t>
  </si>
  <si>
    <t>Montáž zrcadla na stěnu, lepidlem, plochy do 2 m2</t>
  </si>
  <si>
    <t>800-787</t>
  </si>
  <si>
    <t>včetně dodávky lepidla.</t>
  </si>
  <si>
    <t>O /402b : 2,2*,6</t>
  </si>
  <si>
    <t>O /402c : 2,0*,6</t>
  </si>
  <si>
    <t>O /402d : ,6*,6</t>
  </si>
  <si>
    <t>597813607R</t>
  </si>
  <si>
    <t>Obklad keramický typ: běžný; s glazurou (GL); tl. = 6,5 mm; a = 198 mm; b = 198 mm; povrch: hladký, lesklý; barva: světle žlutá</t>
  </si>
  <si>
    <t>107,2316*1,05</t>
  </si>
  <si>
    <t>63465127R</t>
  </si>
  <si>
    <t>sklo plavené zrcadlo; čiré; š = 1 600 mm; l = 2000,0 mm; tl = 6,0 mm</t>
  </si>
  <si>
    <t>998781103R00</t>
  </si>
  <si>
    <t>Přesun hmot pro obklady keramické v objektech výšky do 24 m</t>
  </si>
  <si>
    <t xml:space="preserve">71,72,74,75,76,77, : </t>
  </si>
  <si>
    <t>Součet: : 1,94692</t>
  </si>
  <si>
    <t>783424140R00</t>
  </si>
  <si>
    <t>Nátěry potrubí a armatur syntetické potrubí, do DN 50 mm, dvojnásobné se základním nátěrem</t>
  </si>
  <si>
    <t>800-783</t>
  </si>
  <si>
    <t>na vzduchu schnoucí</t>
  </si>
  <si>
    <t>topení rozvody : 21</t>
  </si>
  <si>
    <t>784402801R00</t>
  </si>
  <si>
    <t>Odstranění maleb oškrabáním, v místnostech do 3,8 m</t>
  </si>
  <si>
    <t>800-784</t>
  </si>
  <si>
    <t>5037 : (2,58-2,02)*(4,6*2+2,85)</t>
  </si>
  <si>
    <t>(2,58-2,02)*(2,1*2+2,55*2)</t>
  </si>
  <si>
    <t>5036 : (2,59-2,02)*(2,44+(4,7-,47))+(3,17-2,02)*(1,83+,47)</t>
  </si>
  <si>
    <t>(2,59-2,02)*(2,05*2+2,85*2)</t>
  </si>
  <si>
    <t>5039 : (2,59-2,02)*(1,7-,47+1,35)+(3,17-2,02)*(1,35+,47)</t>
  </si>
  <si>
    <t>chodba : 12,1*2,7</t>
  </si>
  <si>
    <t>784191101R00</t>
  </si>
  <si>
    <t>Příprava povrchu Penetrace (napouštění) podkladu disperzní, jednonásobná</t>
  </si>
  <si>
    <t>784195412R00</t>
  </si>
  <si>
    <t>Malby z malířských směsí otěruvzdorných,  , bělost 92 %, dvojnásobné</t>
  </si>
  <si>
    <t>5037 : (2,48-2,02)*(4,6*2+2,85*2)</t>
  </si>
  <si>
    <t>(2,48-2,02)*(2,1*2+2,55*2)</t>
  </si>
  <si>
    <t>5036 : (2,49-2,02)*(2,54+(4,7-,47)*2)+(3,07-2,02)*(2,54+,47*2)</t>
  </si>
  <si>
    <t>(2,49-2,02)*(2,05*2+2,85*2)</t>
  </si>
  <si>
    <t>5039 : (2,49-2,02)*(1,7*2+1,35*2)</t>
  </si>
  <si>
    <t>podhled : 17,9+16,27+2,55+(3,07-2,49)*(2,54+1,35)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</si>
  <si>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</si>
  <si>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</si>
  <si>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</si>
  <si>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</si>
  <si>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</si>
  <si>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22,23,24,25,26,27,28,30,31,32,33,80, : </t>
  </si>
  <si>
    <t>Součet: : 18,64499</t>
  </si>
  <si>
    <t>979011121R00</t>
  </si>
  <si>
    <t>Svislá doprava suti a vybouraných hmot příplatek za každé další podlaží</t>
  </si>
  <si>
    <t>Součet: : 55,93498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</si>
  <si>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</si>
  <si>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</si>
  <si>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</si>
  <si>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</si>
  <si>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</si>
  <si>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261,02990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</si>
  <si>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</si>
  <si>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</si>
  <si>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</si>
  <si>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</si>
  <si>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</si>
  <si>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149,15994</t>
  </si>
  <si>
    <t>979990001R00</t>
  </si>
  <si>
    <t>Poplatek stavební suti, skupina 17 09 04 z Katalogu odpadů</t>
  </si>
  <si>
    <t>RTS 20/ I</t>
  </si>
  <si>
    <t>Včetně:</t>
  </si>
  <si>
    <t>ZTI - dle samostatného  rozpočtu (mimo dok.skut.stavu)</t>
  </si>
  <si>
    <t>soubor</t>
  </si>
  <si>
    <t>demont.,nátěr,zpětná montáž 3ks otopných těles,úprava potrubí přívod.+zpětného,vypuštění+napuštění, topného systému,zkouška těsnosti a odvzdušnění těles</t>
  </si>
  <si>
    <t>210</t>
  </si>
  <si>
    <t>Elekroinstalace- silnoproud dle samostat.rozpočtu</t>
  </si>
  <si>
    <t>240</t>
  </si>
  <si>
    <t>VZT a chlazení dle samostat.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</si>
</sst>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165" fontId="21" fillId="0" borderId="0" xfId="0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" fontId="17" fillId="0" borderId="42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ljpV2sb8IzVp2MdeHLj6Q7Mre8iuVEwEnjuerK8NUH0IG4zhcmNd+HyPtZ2w7OO/H232aIQaUU1nyhWmP1p+7g==" saltValue="BGvXpbNNfsQ1jr39fcJ46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5"/>
  <sheetViews>
    <sheetView showGridLines="0" topLeftCell="B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2" t="s">
        <v>22</v>
      </c>
      <c r="C2" s="73"/>
      <c r="D2" s="74" t="s">
        <v>43</v>
      </c>
      <c r="E2" s="237" t="s">
        <v>44</v>
      </c>
      <c r="F2" s="238"/>
      <c r="G2" s="238"/>
      <c r="H2" s="238"/>
      <c r="I2" s="238"/>
      <c r="J2" s="239"/>
      <c r="O2" s="1"/>
    </row>
    <row r="3" spans="1:15" ht="27" hidden="1" customHeight="1" x14ac:dyDescent="0.2">
      <c r="A3" s="2"/>
      <c r="B3" s="75"/>
      <c r="C3" s="73"/>
      <c r="D3" s="76"/>
      <c r="E3" s="240"/>
      <c r="F3" s="241"/>
      <c r="G3" s="241"/>
      <c r="H3" s="241"/>
      <c r="I3" s="241"/>
      <c r="J3" s="242"/>
    </row>
    <row r="4" spans="1:15" ht="23.25" customHeight="1" x14ac:dyDescent="0.2">
      <c r="A4" s="2"/>
      <c r="B4" s="77"/>
      <c r="C4" s="78"/>
      <c r="D4" s="79"/>
      <c r="E4" s="221"/>
      <c r="F4" s="221"/>
      <c r="G4" s="221"/>
      <c r="H4" s="221"/>
      <c r="I4" s="221"/>
      <c r="J4" s="222"/>
    </row>
    <row r="5" spans="1:15" ht="24" customHeight="1" x14ac:dyDescent="0.2">
      <c r="A5" s="2"/>
      <c r="B5" s="30" t="s">
        <v>42</v>
      </c>
      <c r="D5" s="225" t="s">
        <v>45</v>
      </c>
      <c r="E5" s="226"/>
      <c r="F5" s="226"/>
      <c r="G5" s="226"/>
      <c r="H5" s="18" t="s">
        <v>40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27" t="s">
        <v>46</v>
      </c>
      <c r="E6" s="228"/>
      <c r="F6" s="228"/>
      <c r="G6" s="228"/>
      <c r="H6" s="18" t="s">
        <v>34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29" t="s">
        <v>47</v>
      </c>
      <c r="F7" s="230"/>
      <c r="G7" s="230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0" t="s">
        <v>51</v>
      </c>
      <c r="H8" s="18" t="s">
        <v>40</v>
      </c>
      <c r="I8" s="82" t="s">
        <v>54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34</v>
      </c>
      <c r="I9" s="82" t="s">
        <v>55</v>
      </c>
      <c r="J9" s="8"/>
    </row>
    <row r="10" spans="1:15" ht="15.75" hidden="1" customHeight="1" x14ac:dyDescent="0.2">
      <c r="A10" s="2"/>
      <c r="B10" s="34"/>
      <c r="C10" s="53"/>
      <c r="D10" s="81" t="s">
        <v>48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4"/>
      <c r="E11" s="244"/>
      <c r="F11" s="244"/>
      <c r="G11" s="244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20"/>
      <c r="E12" s="220"/>
      <c r="F12" s="220"/>
      <c r="G12" s="220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23"/>
      <c r="F13" s="224"/>
      <c r="G13" s="224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9"/>
      <c r="F16" s="210"/>
      <c r="G16" s="209"/>
      <c r="H16" s="210"/>
      <c r="I16" s="209">
        <f>SUMIF(F59:F81,A16,I59:I81)+SUMIF(F59:F81,"PSU",I59:I81)</f>
        <v>0</v>
      </c>
      <c r="J16" s="211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9"/>
      <c r="F17" s="210"/>
      <c r="G17" s="209"/>
      <c r="H17" s="210"/>
      <c r="I17" s="209">
        <f>SUMIF(F59:F81,A17,I59:I81)</f>
        <v>0</v>
      </c>
      <c r="J17" s="211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9"/>
      <c r="F18" s="210"/>
      <c r="G18" s="209"/>
      <c r="H18" s="210"/>
      <c r="I18" s="209">
        <f>SUMIF(F59:F81,A18,I59:I81)</f>
        <v>0</v>
      </c>
      <c r="J18" s="211"/>
    </row>
    <row r="19" spans="1:10" ht="23.25" customHeight="1" x14ac:dyDescent="0.2">
      <c r="A19" s="142" t="s">
        <v>123</v>
      </c>
      <c r="B19" s="37" t="s">
        <v>27</v>
      </c>
      <c r="C19" s="58"/>
      <c r="D19" s="59"/>
      <c r="E19" s="209"/>
      <c r="F19" s="210"/>
      <c r="G19" s="209"/>
      <c r="H19" s="210"/>
      <c r="I19" s="209">
        <f>SUMIF(F59:F81,A19,I59:I81)</f>
        <v>0</v>
      </c>
      <c r="J19" s="211"/>
    </row>
    <row r="20" spans="1:10" ht="23.25" customHeight="1" x14ac:dyDescent="0.2">
      <c r="A20" s="142" t="s">
        <v>124</v>
      </c>
      <c r="B20" s="37" t="s">
        <v>28</v>
      </c>
      <c r="C20" s="58"/>
      <c r="D20" s="59"/>
      <c r="E20" s="209"/>
      <c r="F20" s="210"/>
      <c r="G20" s="209"/>
      <c r="H20" s="210"/>
      <c r="I20" s="209">
        <f>SUMIF(F59:F81,A20,I59:I81)</f>
        <v>0</v>
      </c>
      <c r="J20" s="211"/>
    </row>
    <row r="21" spans="1:10" ht="23.25" customHeight="1" x14ac:dyDescent="0.2">
      <c r="A21" s="2"/>
      <c r="B21" s="47" t="s">
        <v>29</v>
      </c>
      <c r="C21" s="60"/>
      <c r="D21" s="61"/>
      <c r="E21" s="212"/>
      <c r="F21" s="247"/>
      <c r="G21" s="212"/>
      <c r="H21" s="247"/>
      <c r="I21" s="212">
        <f>SUM(I16:J20)</f>
        <v>0</v>
      </c>
      <c r="J21" s="213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12</v>
      </c>
      <c r="F23" s="38" t="s">
        <v>0</v>
      </c>
      <c r="G23" s="207">
        <f>ZakladDPHSniVypocet</f>
        <v>0</v>
      </c>
      <c r="H23" s="208"/>
      <c r="I23" s="208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12</v>
      </c>
      <c r="F24" s="38" t="s">
        <v>0</v>
      </c>
      <c r="G24" s="205">
        <f>I23*E23/100</f>
        <v>0</v>
      </c>
      <c r="H24" s="206"/>
      <c r="I24" s="206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7">
        <f>ZakladDPHZaklVypocet</f>
        <v>0</v>
      </c>
      <c r="H25" s="208"/>
      <c r="I25" s="20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4">
        <f>I25*E25/100</f>
        <v>0</v>
      </c>
      <c r="H26" s="235"/>
      <c r="I26" s="235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6">
        <f>CenaCelkemBezDPH-(ZakladDPHSni+ZakladDPHZakl)</f>
        <v>0</v>
      </c>
      <c r="H27" s="236"/>
      <c r="I27" s="236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15">
        <f>IF(A28&gt;50, ROUNDUP(A27, 0), ROUNDDOWN(A27, 0))</f>
        <v>0</v>
      </c>
      <c r="H28" s="215"/>
      <c r="I28" s="215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14">
        <f>ZakladDPHSni+DPHSni+ZakladDPHZakl+DPHZakl+Zaokrouhleni</f>
        <v>0</v>
      </c>
      <c r="H29" s="214"/>
      <c r="I29" s="214"/>
      <c r="J29" s="122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6"/>
      <c r="E34" s="217"/>
      <c r="G34" s="218"/>
      <c r="H34" s="219"/>
      <c r="I34" s="219"/>
      <c r="J34" s="24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56</v>
      </c>
      <c r="C39" s="200"/>
      <c r="D39" s="200"/>
      <c r="E39" s="200"/>
      <c r="F39" s="99">
        <f>'00 0 Naklady'!AE22+'SO 1 1 Pol'!AE290+'SO 1 2 Pol'!AE17</f>
        <v>0</v>
      </c>
      <c r="G39" s="100">
        <f>'00 0 Naklady'!AF22+'SO 1 1 Pol'!AF290+'SO 1 2 Pol'!AF17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03" t="s">
        <v>57</v>
      </c>
      <c r="D40" s="203"/>
      <c r="E40" s="203"/>
      <c r="F40" s="105">
        <f>'00 0 Naklady'!AE22</f>
        <v>0</v>
      </c>
      <c r="G40" s="106">
        <f>'00 0 Naklady'!AF22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87">
        <v>3</v>
      </c>
      <c r="B41" s="109" t="s">
        <v>58</v>
      </c>
      <c r="C41" s="200" t="s">
        <v>59</v>
      </c>
      <c r="D41" s="200"/>
      <c r="E41" s="200"/>
      <c r="F41" s="110">
        <f>'00 0 Naklady'!AE22</f>
        <v>0</v>
      </c>
      <c r="G41" s="101">
        <f>'00 0 Naklady'!AF22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7">
        <v>2</v>
      </c>
      <c r="B42" s="104"/>
      <c r="C42" s="203" t="s">
        <v>60</v>
      </c>
      <c r="D42" s="203"/>
      <c r="E42" s="203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61</v>
      </c>
      <c r="C43" s="203" t="s">
        <v>62</v>
      </c>
      <c r="D43" s="203"/>
      <c r="E43" s="203"/>
      <c r="F43" s="105">
        <f>'SO 1 1 Pol'!AE290+'SO 1 2 Pol'!AE17</f>
        <v>0</v>
      </c>
      <c r="G43" s="106">
        <f>'SO 1 1 Pol'!AF290+'SO 1 2 Pol'!AF17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63</v>
      </c>
      <c r="C44" s="200" t="s">
        <v>64</v>
      </c>
      <c r="D44" s="200"/>
      <c r="E44" s="200"/>
      <c r="F44" s="110">
        <f>'SO 1 1 Pol'!AE290</f>
        <v>0</v>
      </c>
      <c r="G44" s="101">
        <f>'SO 1 1 Pol'!AF290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>
        <v>3</v>
      </c>
      <c r="B45" s="109" t="s">
        <v>65</v>
      </c>
      <c r="C45" s="200" t="s">
        <v>66</v>
      </c>
      <c r="D45" s="200"/>
      <c r="E45" s="200"/>
      <c r="F45" s="110">
        <f>'SO 1 2 Pol'!AE17</f>
        <v>0</v>
      </c>
      <c r="G45" s="101">
        <f>'SO 1 2 Pol'!AF17</f>
        <v>0</v>
      </c>
      <c r="H45" s="101"/>
      <c r="I45" s="102">
        <f>F45+G45+H45</f>
        <v>0</v>
      </c>
      <c r="J45" s="103" t="str">
        <f>IF(CenaCelkemVypocet=0,"",I45/CenaCelkemVypocet*100)</f>
        <v/>
      </c>
    </row>
    <row r="46" spans="1:10" ht="25.5" customHeight="1" x14ac:dyDescent="0.2">
      <c r="A46" s="87"/>
      <c r="B46" s="201" t="s">
        <v>67</v>
      </c>
      <c r="C46" s="202"/>
      <c r="D46" s="202"/>
      <c r="E46" s="202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3">
        <f>SUMIF(A39:A45,"=1",I39:I45)</f>
        <v>0</v>
      </c>
      <c r="J46" s="114">
        <f>SUMIF(A39:A45,"=1",J39:J45)</f>
        <v>0</v>
      </c>
    </row>
    <row r="48" spans="1:10" x14ac:dyDescent="0.2">
      <c r="A48" t="s">
        <v>69</v>
      </c>
      <c r="B48" t="s">
        <v>70</v>
      </c>
    </row>
    <row r="49" spans="1:10" x14ac:dyDescent="0.2">
      <c r="A49" t="s">
        <v>71</v>
      </c>
      <c r="B49" t="s">
        <v>72</v>
      </c>
    </row>
    <row r="50" spans="1:10" x14ac:dyDescent="0.2">
      <c r="A50" t="s">
        <v>73</v>
      </c>
      <c r="B50" t="s">
        <v>74</v>
      </c>
    </row>
    <row r="51" spans="1:10" x14ac:dyDescent="0.2">
      <c r="A51" t="s">
        <v>71</v>
      </c>
      <c r="B51" t="s">
        <v>75</v>
      </c>
    </row>
    <row r="52" spans="1:10" x14ac:dyDescent="0.2">
      <c r="A52" t="s">
        <v>73</v>
      </c>
      <c r="B52" t="s">
        <v>76</v>
      </c>
    </row>
    <row r="53" spans="1:10" x14ac:dyDescent="0.2">
      <c r="A53" t="s">
        <v>73</v>
      </c>
      <c r="B53" t="s">
        <v>77</v>
      </c>
    </row>
    <row r="56" spans="1:10" ht="15.75" x14ac:dyDescent="0.25">
      <c r="B56" s="123" t="s">
        <v>78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79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80</v>
      </c>
      <c r="C59" s="198" t="s">
        <v>81</v>
      </c>
      <c r="D59" s="199"/>
      <c r="E59" s="199"/>
      <c r="F59" s="138" t="s">
        <v>24</v>
      </c>
      <c r="G59" s="139"/>
      <c r="H59" s="139"/>
      <c r="I59" s="139">
        <f>'SO 1 1 Pol'!G8</f>
        <v>0</v>
      </c>
      <c r="J59" s="135" t="str">
        <f>IF(I82=0,"",I59/I82*100)</f>
        <v/>
      </c>
    </row>
    <row r="60" spans="1:10" ht="36.75" customHeight="1" x14ac:dyDescent="0.2">
      <c r="A60" s="126"/>
      <c r="B60" s="131" t="s">
        <v>82</v>
      </c>
      <c r="C60" s="198" t="s">
        <v>83</v>
      </c>
      <c r="D60" s="199"/>
      <c r="E60" s="199"/>
      <c r="F60" s="138" t="s">
        <v>24</v>
      </c>
      <c r="G60" s="139"/>
      <c r="H60" s="139"/>
      <c r="I60" s="139">
        <f>'SO 1 1 Pol'!G17</f>
        <v>0</v>
      </c>
      <c r="J60" s="135" t="str">
        <f>IF(I82=0,"",I60/I82*100)</f>
        <v/>
      </c>
    </row>
    <row r="61" spans="1:10" ht="36.75" customHeight="1" x14ac:dyDescent="0.2">
      <c r="A61" s="126"/>
      <c r="B61" s="131" t="s">
        <v>84</v>
      </c>
      <c r="C61" s="198" t="s">
        <v>85</v>
      </c>
      <c r="D61" s="199"/>
      <c r="E61" s="199"/>
      <c r="F61" s="138" t="s">
        <v>24</v>
      </c>
      <c r="G61" s="139"/>
      <c r="H61" s="139"/>
      <c r="I61" s="139">
        <f>'SO 1 1 Pol'!G41</f>
        <v>0</v>
      </c>
      <c r="J61" s="135" t="str">
        <f>IF(I82=0,"",I61/I82*100)</f>
        <v/>
      </c>
    </row>
    <row r="62" spans="1:10" ht="36.75" customHeight="1" x14ac:dyDescent="0.2">
      <c r="A62" s="126"/>
      <c r="B62" s="131" t="s">
        <v>86</v>
      </c>
      <c r="C62" s="198" t="s">
        <v>87</v>
      </c>
      <c r="D62" s="199"/>
      <c r="E62" s="199"/>
      <c r="F62" s="138" t="s">
        <v>24</v>
      </c>
      <c r="G62" s="139"/>
      <c r="H62" s="139"/>
      <c r="I62" s="139">
        <f>'SO 1 1 Pol'!G54</f>
        <v>0</v>
      </c>
      <c r="J62" s="135" t="str">
        <f>IF(I82=0,"",I62/I82*100)</f>
        <v/>
      </c>
    </row>
    <row r="63" spans="1:10" ht="36.75" customHeight="1" x14ac:dyDescent="0.2">
      <c r="A63" s="126"/>
      <c r="B63" s="131" t="s">
        <v>88</v>
      </c>
      <c r="C63" s="198" t="s">
        <v>89</v>
      </c>
      <c r="D63" s="199"/>
      <c r="E63" s="199"/>
      <c r="F63" s="138" t="s">
        <v>24</v>
      </c>
      <c r="G63" s="139"/>
      <c r="H63" s="139"/>
      <c r="I63" s="139">
        <f>'SO 1 1 Pol'!G58</f>
        <v>0</v>
      </c>
      <c r="J63" s="135" t="str">
        <f>IF(I82=0,"",I63/I82*100)</f>
        <v/>
      </c>
    </row>
    <row r="64" spans="1:10" ht="36.75" customHeight="1" x14ac:dyDescent="0.2">
      <c r="A64" s="126"/>
      <c r="B64" s="131" t="s">
        <v>90</v>
      </c>
      <c r="C64" s="198" t="s">
        <v>91</v>
      </c>
      <c r="D64" s="199"/>
      <c r="E64" s="199"/>
      <c r="F64" s="138" t="s">
        <v>24</v>
      </c>
      <c r="G64" s="139"/>
      <c r="H64" s="139"/>
      <c r="I64" s="139">
        <f>'SO 1 1 Pol'!G63</f>
        <v>0</v>
      </c>
      <c r="J64" s="135" t="str">
        <f>IF(I82=0,"",I64/I82*100)</f>
        <v/>
      </c>
    </row>
    <row r="65" spans="1:10" ht="36.75" customHeight="1" x14ac:dyDescent="0.2">
      <c r="A65" s="126"/>
      <c r="B65" s="131" t="s">
        <v>92</v>
      </c>
      <c r="C65" s="198" t="s">
        <v>93</v>
      </c>
      <c r="D65" s="199"/>
      <c r="E65" s="199"/>
      <c r="F65" s="138" t="s">
        <v>24</v>
      </c>
      <c r="G65" s="139"/>
      <c r="H65" s="139"/>
      <c r="I65" s="139">
        <f>'SO 1 1 Pol'!G102</f>
        <v>0</v>
      </c>
      <c r="J65" s="135" t="str">
        <f>IF(I82=0,"",I65/I82*100)</f>
        <v/>
      </c>
    </row>
    <row r="66" spans="1:10" ht="36.75" customHeight="1" x14ac:dyDescent="0.2">
      <c r="A66" s="126"/>
      <c r="B66" s="131" t="s">
        <v>94</v>
      </c>
      <c r="C66" s="198" t="s">
        <v>95</v>
      </c>
      <c r="D66" s="199"/>
      <c r="E66" s="199"/>
      <c r="F66" s="138" t="s">
        <v>25</v>
      </c>
      <c r="G66" s="139"/>
      <c r="H66" s="139"/>
      <c r="I66" s="139">
        <f>'SO 1 1 Pol'!G108</f>
        <v>0</v>
      </c>
      <c r="J66" s="135" t="str">
        <f>IF(I82=0,"",I66/I82*100)</f>
        <v/>
      </c>
    </row>
    <row r="67" spans="1:10" ht="36.75" customHeight="1" x14ac:dyDescent="0.2">
      <c r="A67" s="126"/>
      <c r="B67" s="131" t="s">
        <v>96</v>
      </c>
      <c r="C67" s="198" t="s">
        <v>97</v>
      </c>
      <c r="D67" s="199"/>
      <c r="E67" s="199"/>
      <c r="F67" s="138" t="s">
        <v>25</v>
      </c>
      <c r="G67" s="139"/>
      <c r="H67" s="139"/>
      <c r="I67" s="139">
        <f>'SO 1 2 Pol'!G8</f>
        <v>0</v>
      </c>
      <c r="J67" s="135" t="str">
        <f>IF(I82=0,"",I67/I82*100)</f>
        <v/>
      </c>
    </row>
    <row r="68" spans="1:10" ht="36.75" customHeight="1" x14ac:dyDescent="0.2">
      <c r="A68" s="126"/>
      <c r="B68" s="131" t="s">
        <v>98</v>
      </c>
      <c r="C68" s="198" t="s">
        <v>99</v>
      </c>
      <c r="D68" s="199"/>
      <c r="E68" s="199"/>
      <c r="F68" s="138" t="s">
        <v>25</v>
      </c>
      <c r="G68" s="139"/>
      <c r="H68" s="139"/>
      <c r="I68" s="139">
        <f>'SO 1 2 Pol'!G10</f>
        <v>0</v>
      </c>
      <c r="J68" s="135" t="str">
        <f>IF(I82=0,"",I68/I82*100)</f>
        <v/>
      </c>
    </row>
    <row r="69" spans="1:10" ht="36.75" customHeight="1" x14ac:dyDescent="0.2">
      <c r="A69" s="126"/>
      <c r="B69" s="131" t="s">
        <v>100</v>
      </c>
      <c r="C69" s="198" t="s">
        <v>101</v>
      </c>
      <c r="D69" s="199"/>
      <c r="E69" s="199"/>
      <c r="F69" s="138" t="s">
        <v>25</v>
      </c>
      <c r="G69" s="139"/>
      <c r="H69" s="139"/>
      <c r="I69" s="139">
        <f>'SO 1 1 Pol'!G131</f>
        <v>0</v>
      </c>
      <c r="J69" s="135" t="str">
        <f>IF(I82=0,"",I69/I82*100)</f>
        <v/>
      </c>
    </row>
    <row r="70" spans="1:10" ht="36.75" customHeight="1" x14ac:dyDescent="0.2">
      <c r="A70" s="126"/>
      <c r="B70" s="131" t="s">
        <v>102</v>
      </c>
      <c r="C70" s="198" t="s">
        <v>103</v>
      </c>
      <c r="D70" s="199"/>
      <c r="E70" s="199"/>
      <c r="F70" s="138" t="s">
        <v>25</v>
      </c>
      <c r="G70" s="139"/>
      <c r="H70" s="139"/>
      <c r="I70" s="139">
        <f>'SO 1 1 Pol'!G140</f>
        <v>0</v>
      </c>
      <c r="J70" s="135" t="str">
        <f>IF(I82=0,"",I70/I82*100)</f>
        <v/>
      </c>
    </row>
    <row r="71" spans="1:10" ht="36.75" customHeight="1" x14ac:dyDescent="0.2">
      <c r="A71" s="126"/>
      <c r="B71" s="131" t="s">
        <v>104</v>
      </c>
      <c r="C71" s="198" t="s">
        <v>105</v>
      </c>
      <c r="D71" s="199"/>
      <c r="E71" s="199"/>
      <c r="F71" s="138" t="s">
        <v>25</v>
      </c>
      <c r="G71" s="139"/>
      <c r="H71" s="139"/>
      <c r="I71" s="139">
        <f>'SO 1 1 Pol'!G147</f>
        <v>0</v>
      </c>
      <c r="J71" s="135" t="str">
        <f>IF(I82=0,"",I71/I82*100)</f>
        <v/>
      </c>
    </row>
    <row r="72" spans="1:10" ht="36.75" customHeight="1" x14ac:dyDescent="0.2">
      <c r="A72" s="126"/>
      <c r="B72" s="131" t="s">
        <v>106</v>
      </c>
      <c r="C72" s="198" t="s">
        <v>107</v>
      </c>
      <c r="D72" s="199"/>
      <c r="E72" s="199"/>
      <c r="F72" s="138" t="s">
        <v>25</v>
      </c>
      <c r="G72" s="139"/>
      <c r="H72" s="139"/>
      <c r="I72" s="139">
        <f>'SO 1 1 Pol'!G162</f>
        <v>0</v>
      </c>
      <c r="J72" s="135" t="str">
        <f>IF(I82=0,"",I72/I82*100)</f>
        <v/>
      </c>
    </row>
    <row r="73" spans="1:10" ht="36.75" customHeight="1" x14ac:dyDescent="0.2">
      <c r="A73" s="126"/>
      <c r="B73" s="131" t="s">
        <v>108</v>
      </c>
      <c r="C73" s="198" t="s">
        <v>109</v>
      </c>
      <c r="D73" s="199"/>
      <c r="E73" s="199"/>
      <c r="F73" s="138" t="s">
        <v>25</v>
      </c>
      <c r="G73" s="139"/>
      <c r="H73" s="139"/>
      <c r="I73" s="139">
        <f>'SO 1 1 Pol'!G185</f>
        <v>0</v>
      </c>
      <c r="J73" s="135" t="str">
        <f>IF(I82=0,"",I73/I82*100)</f>
        <v/>
      </c>
    </row>
    <row r="74" spans="1:10" ht="36.75" customHeight="1" x14ac:dyDescent="0.2">
      <c r="A74" s="126"/>
      <c r="B74" s="131" t="s">
        <v>110</v>
      </c>
      <c r="C74" s="198" t="s">
        <v>111</v>
      </c>
      <c r="D74" s="199"/>
      <c r="E74" s="199"/>
      <c r="F74" s="138" t="s">
        <v>25</v>
      </c>
      <c r="G74" s="139"/>
      <c r="H74" s="139"/>
      <c r="I74" s="139">
        <f>'SO 1 1 Pol'!G202</f>
        <v>0</v>
      </c>
      <c r="J74" s="135" t="str">
        <f>IF(I82=0,"",I74/I82*100)</f>
        <v/>
      </c>
    </row>
    <row r="75" spans="1:10" ht="36.75" customHeight="1" x14ac:dyDescent="0.2">
      <c r="A75" s="126"/>
      <c r="B75" s="131" t="s">
        <v>112</v>
      </c>
      <c r="C75" s="198" t="s">
        <v>113</v>
      </c>
      <c r="D75" s="199"/>
      <c r="E75" s="199"/>
      <c r="F75" s="138" t="s">
        <v>25</v>
      </c>
      <c r="G75" s="139"/>
      <c r="H75" s="139"/>
      <c r="I75" s="139">
        <f>'SO 1 1 Pol'!G237</f>
        <v>0</v>
      </c>
      <c r="J75" s="135" t="str">
        <f>IF(I82=0,"",I75/I82*100)</f>
        <v/>
      </c>
    </row>
    <row r="76" spans="1:10" ht="36.75" customHeight="1" x14ac:dyDescent="0.2">
      <c r="A76" s="126"/>
      <c r="B76" s="131" t="s">
        <v>114</v>
      </c>
      <c r="C76" s="198" t="s">
        <v>115</v>
      </c>
      <c r="D76" s="199"/>
      <c r="E76" s="199"/>
      <c r="F76" s="138" t="s">
        <v>25</v>
      </c>
      <c r="G76" s="139"/>
      <c r="H76" s="139"/>
      <c r="I76" s="139">
        <f>'SO 1 1 Pol'!G241</f>
        <v>0</v>
      </c>
      <c r="J76" s="135" t="str">
        <f>IF(I82=0,"",I76/I82*100)</f>
        <v/>
      </c>
    </row>
    <row r="77" spans="1:10" ht="36.75" customHeight="1" x14ac:dyDescent="0.2">
      <c r="A77" s="126"/>
      <c r="B77" s="131" t="s">
        <v>116</v>
      </c>
      <c r="C77" s="198" t="s">
        <v>117</v>
      </c>
      <c r="D77" s="199"/>
      <c r="E77" s="199"/>
      <c r="F77" s="138" t="s">
        <v>26</v>
      </c>
      <c r="G77" s="139"/>
      <c r="H77" s="139"/>
      <c r="I77" s="139">
        <f>'SO 1 2 Pol'!G12</f>
        <v>0</v>
      </c>
      <c r="J77" s="135" t="str">
        <f>IF(I82=0,"",I77/I82*100)</f>
        <v/>
      </c>
    </row>
    <row r="78" spans="1:10" ht="36.75" customHeight="1" x14ac:dyDescent="0.2">
      <c r="A78" s="126"/>
      <c r="B78" s="131" t="s">
        <v>118</v>
      </c>
      <c r="C78" s="198" t="s">
        <v>119</v>
      </c>
      <c r="D78" s="199"/>
      <c r="E78" s="199"/>
      <c r="F78" s="138" t="s">
        <v>26</v>
      </c>
      <c r="G78" s="139"/>
      <c r="H78" s="139"/>
      <c r="I78" s="139">
        <f>'SO 1 2 Pol'!G14</f>
        <v>0</v>
      </c>
      <c r="J78" s="135" t="str">
        <f>IF(I82=0,"",I78/I82*100)</f>
        <v/>
      </c>
    </row>
    <row r="79" spans="1:10" ht="36.75" customHeight="1" x14ac:dyDescent="0.2">
      <c r="A79" s="126"/>
      <c r="B79" s="131" t="s">
        <v>120</v>
      </c>
      <c r="C79" s="198" t="s">
        <v>121</v>
      </c>
      <c r="D79" s="199"/>
      <c r="E79" s="199"/>
      <c r="F79" s="138" t="s">
        <v>122</v>
      </c>
      <c r="G79" s="139"/>
      <c r="H79" s="139"/>
      <c r="I79" s="139">
        <f>'SO 1 1 Pol'!G258</f>
        <v>0</v>
      </c>
      <c r="J79" s="135" t="str">
        <f>IF(I82=0,"",I79/I82*100)</f>
        <v/>
      </c>
    </row>
    <row r="80" spans="1:10" ht="36.75" customHeight="1" x14ac:dyDescent="0.2">
      <c r="A80" s="126"/>
      <c r="B80" s="131" t="s">
        <v>123</v>
      </c>
      <c r="C80" s="198" t="s">
        <v>27</v>
      </c>
      <c r="D80" s="199"/>
      <c r="E80" s="199"/>
      <c r="F80" s="138" t="s">
        <v>123</v>
      </c>
      <c r="G80" s="139"/>
      <c r="H80" s="139"/>
      <c r="I80" s="139">
        <f>'00 0 Naklady'!G8</f>
        <v>0</v>
      </c>
      <c r="J80" s="135" t="str">
        <f>IF(I82=0,"",I80/I82*100)</f>
        <v/>
      </c>
    </row>
    <row r="81" spans="1:10" ht="36.75" customHeight="1" x14ac:dyDescent="0.2">
      <c r="A81" s="126"/>
      <c r="B81" s="131" t="s">
        <v>124</v>
      </c>
      <c r="C81" s="198" t="s">
        <v>28</v>
      </c>
      <c r="D81" s="199"/>
      <c r="E81" s="199"/>
      <c r="F81" s="138" t="s">
        <v>124</v>
      </c>
      <c r="G81" s="139"/>
      <c r="H81" s="139"/>
      <c r="I81" s="139">
        <f>'00 0 Naklady'!G16</f>
        <v>0</v>
      </c>
      <c r="J81" s="135" t="str">
        <f>IF(I82=0,"",I81/I82*100)</f>
        <v/>
      </c>
    </row>
    <row r="82" spans="1:10" ht="25.5" customHeight="1" x14ac:dyDescent="0.2">
      <c r="A82" s="127"/>
      <c r="B82" s="132" t="s">
        <v>1</v>
      </c>
      <c r="C82" s="133"/>
      <c r="D82" s="134"/>
      <c r="E82" s="134"/>
      <c r="F82" s="140"/>
      <c r="G82" s="141"/>
      <c r="H82" s="141"/>
      <c r="I82" s="141">
        <f>SUM(I59:I81)</f>
        <v>0</v>
      </c>
      <c r="J82" s="136">
        <f>SUM(J59:J81)</f>
        <v>0</v>
      </c>
    </row>
    <row r="83" spans="1:10" x14ac:dyDescent="0.2">
      <c r="F83" s="86"/>
      <c r="G83" s="86"/>
      <c r="H83" s="86"/>
      <c r="I83" s="86"/>
      <c r="J83" s="137"/>
    </row>
    <row r="84" spans="1:10" x14ac:dyDescent="0.2">
      <c r="F84" s="86"/>
      <c r="G84" s="86"/>
      <c r="H84" s="86"/>
      <c r="I84" s="86"/>
      <c r="J84" s="137"/>
    </row>
    <row r="85" spans="1:10" x14ac:dyDescent="0.2">
      <c r="F85" s="86"/>
      <c r="G85" s="86"/>
      <c r="H85" s="86"/>
      <c r="I85" s="86"/>
      <c r="J85" s="137"/>
    </row>
  </sheetData>
  <sheetProtection algorithmName="SHA-512" hashValue="+tiN3BKikks4krd35lqudIPfOXRQNFAqXtdFRwhCXqMo579TEgAVY9/WBBaXfC4ME/jNkP0iXr4JkpPawDSthA==" saltValue="vES6tlvz7bAOVseqPyxbd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81:E81"/>
    <mergeCell ref="C76:E76"/>
    <mergeCell ref="C77:E77"/>
    <mergeCell ref="C78:E78"/>
    <mergeCell ref="C79:E79"/>
    <mergeCell ref="C80:E80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49" t="s">
        <v>7</v>
      </c>
      <c r="B2" s="48"/>
      <c r="C2" s="250"/>
      <c r="D2" s="250"/>
      <c r="E2" s="250"/>
      <c r="F2" s="250"/>
      <c r="G2" s="251"/>
    </row>
    <row r="3" spans="1:7" ht="24.95" customHeight="1" x14ac:dyDescent="0.2">
      <c r="A3" s="49" t="s">
        <v>8</v>
      </c>
      <c r="B3" s="48"/>
      <c r="C3" s="250"/>
      <c r="D3" s="250"/>
      <c r="E3" s="250"/>
      <c r="F3" s="250"/>
      <c r="G3" s="251"/>
    </row>
    <row r="4" spans="1:7" ht="24.95" customHeight="1" x14ac:dyDescent="0.2">
      <c r="A4" s="49" t="s">
        <v>9</v>
      </c>
      <c r="B4" s="48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y0z0HkS3E6afpu1lkdBca8DxzUETQRB7bSMZuIaZ18HRaLT7aBFSFCrHmtU7Z65takh1ax28VzPopNpruoln/A==" saltValue="j+fWmjM9MtQKsyLDXHsPJ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27343-86CB-4FDC-9126-887FF0F92494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29" sqref="C29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125</v>
      </c>
      <c r="B1" s="256"/>
      <c r="C1" s="256"/>
      <c r="D1" s="256"/>
      <c r="E1" s="256"/>
      <c r="F1" s="256"/>
      <c r="G1" s="256"/>
      <c r="AG1" t="s">
        <v>126</v>
      </c>
    </row>
    <row r="2" spans="1:60" ht="25.15" customHeight="1" x14ac:dyDescent="0.2">
      <c r="A2" s="49" t="s">
        <v>7</v>
      </c>
      <c r="B2" s="48" t="s">
        <v>43</v>
      </c>
      <c r="C2" s="257" t="s">
        <v>44</v>
      </c>
      <c r="D2" s="258"/>
      <c r="E2" s="258"/>
      <c r="F2" s="258"/>
      <c r="G2" s="259"/>
      <c r="AG2" t="s">
        <v>127</v>
      </c>
    </row>
    <row r="3" spans="1:60" ht="25.15" customHeight="1" x14ac:dyDescent="0.2">
      <c r="A3" s="49" t="s">
        <v>8</v>
      </c>
      <c r="B3" s="48" t="s">
        <v>128</v>
      </c>
      <c r="C3" s="257" t="s">
        <v>129</v>
      </c>
      <c r="D3" s="258"/>
      <c r="E3" s="258"/>
      <c r="F3" s="258"/>
      <c r="G3" s="259"/>
      <c r="AC3" s="124" t="s">
        <v>130</v>
      </c>
      <c r="AG3" t="s">
        <v>131</v>
      </c>
    </row>
    <row r="4" spans="1:60" ht="25.15" customHeight="1" x14ac:dyDescent="0.2">
      <c r="A4" s="143" t="s">
        <v>9</v>
      </c>
      <c r="B4" s="144" t="s">
        <v>58</v>
      </c>
      <c r="C4" s="260" t="s">
        <v>59</v>
      </c>
      <c r="D4" s="261"/>
      <c r="E4" s="261"/>
      <c r="F4" s="261"/>
      <c r="G4" s="262"/>
      <c r="AG4" t="s">
        <v>132</v>
      </c>
    </row>
    <row r="5" spans="1:60" x14ac:dyDescent="0.2">
      <c r="D5" s="10"/>
    </row>
    <row r="6" spans="1:60" ht="38.25" x14ac:dyDescent="0.2">
      <c r="A6" s="146" t="s">
        <v>133</v>
      </c>
      <c r="B6" s="148" t="s">
        <v>134</v>
      </c>
      <c r="C6" s="148" t="s">
        <v>135</v>
      </c>
      <c r="D6" s="147" t="s">
        <v>136</v>
      </c>
      <c r="E6" s="146" t="s">
        <v>137</v>
      </c>
      <c r="F6" s="145" t="s">
        <v>138</v>
      </c>
      <c r="G6" s="146" t="s">
        <v>29</v>
      </c>
      <c r="H6" s="149" t="s">
        <v>30</v>
      </c>
      <c r="I6" s="149" t="s">
        <v>139</v>
      </c>
      <c r="J6" s="149" t="s">
        <v>31</v>
      </c>
      <c r="K6" s="149" t="s">
        <v>140</v>
      </c>
      <c r="L6" s="149" t="s">
        <v>141</v>
      </c>
      <c r="M6" s="149" t="s">
        <v>142</v>
      </c>
      <c r="N6" s="149" t="s">
        <v>143</v>
      </c>
      <c r="O6" s="149" t="s">
        <v>144</v>
      </c>
      <c r="P6" s="149" t="s">
        <v>145</v>
      </c>
      <c r="Q6" s="149" t="s">
        <v>146</v>
      </c>
      <c r="R6" s="149" t="s">
        <v>147</v>
      </c>
      <c r="S6" s="149" t="s">
        <v>148</v>
      </c>
      <c r="T6" s="149" t="s">
        <v>149</v>
      </c>
      <c r="U6" s="149" t="s">
        <v>150</v>
      </c>
      <c r="V6" s="149" t="s">
        <v>151</v>
      </c>
      <c r="W6" s="149" t="s">
        <v>152</v>
      </c>
      <c r="X6" s="149" t="s">
        <v>153</v>
      </c>
      <c r="Y6" s="149" t="s">
        <v>154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155</v>
      </c>
      <c r="B8" s="163" t="s">
        <v>123</v>
      </c>
      <c r="C8" s="184" t="s">
        <v>27</v>
      </c>
      <c r="D8" s="164"/>
      <c r="E8" s="165"/>
      <c r="F8" s="166"/>
      <c r="G8" s="166">
        <f>SUMIF(AG9:AG15,"&lt;&gt;NOR",G9:G15)</f>
        <v>0</v>
      </c>
      <c r="H8" s="166"/>
      <c r="I8" s="166">
        <f>SUM(I9:I15)</f>
        <v>0</v>
      </c>
      <c r="J8" s="166"/>
      <c r="K8" s="166">
        <f>SUM(K9:K15)</f>
        <v>0</v>
      </c>
      <c r="L8" s="166"/>
      <c r="M8" s="166">
        <f>SUM(M9:M15)</f>
        <v>0</v>
      </c>
      <c r="N8" s="165"/>
      <c r="O8" s="165">
        <f>SUM(O9:O15)</f>
        <v>0</v>
      </c>
      <c r="P8" s="165"/>
      <c r="Q8" s="165">
        <f>SUM(Q9:Q15)</f>
        <v>0</v>
      </c>
      <c r="R8" s="166"/>
      <c r="S8" s="166"/>
      <c r="T8" s="167"/>
      <c r="U8" s="161"/>
      <c r="V8" s="161">
        <f>SUM(V9:V15)</f>
        <v>0</v>
      </c>
      <c r="W8" s="161"/>
      <c r="X8" s="161"/>
      <c r="Y8" s="161"/>
      <c r="AG8" t="s">
        <v>156</v>
      </c>
    </row>
    <row r="9" spans="1:60" outlineLevel="1" x14ac:dyDescent="0.2">
      <c r="A9" s="169">
        <v>1</v>
      </c>
      <c r="B9" s="170" t="s">
        <v>157</v>
      </c>
      <c r="C9" s="185" t="s">
        <v>158</v>
      </c>
      <c r="D9" s="171" t="s">
        <v>159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160</v>
      </c>
      <c r="T9" s="175" t="s">
        <v>161</v>
      </c>
      <c r="U9" s="160">
        <v>0</v>
      </c>
      <c r="V9" s="160">
        <f>ROUND(E9*U9,2)</f>
        <v>0</v>
      </c>
      <c r="W9" s="160"/>
      <c r="X9" s="160" t="s">
        <v>162</v>
      </c>
      <c r="Y9" s="160" t="s">
        <v>163</v>
      </c>
      <c r="Z9" s="150"/>
      <c r="AA9" s="150"/>
      <c r="AB9" s="150"/>
      <c r="AC9" s="150"/>
      <c r="AD9" s="150"/>
      <c r="AE9" s="150"/>
      <c r="AF9" s="150"/>
      <c r="AG9" s="150" t="s">
        <v>164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4" t="s">
        <v>165</v>
      </c>
      <c r="D10" s="255"/>
      <c r="E10" s="255"/>
      <c r="F10" s="255"/>
      <c r="G10" s="255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166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167</v>
      </c>
      <c r="C11" s="185" t="s">
        <v>168</v>
      </c>
      <c r="D11" s="171" t="s">
        <v>159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4"/>
      <c r="S11" s="174" t="s">
        <v>160</v>
      </c>
      <c r="T11" s="175" t="s">
        <v>161</v>
      </c>
      <c r="U11" s="160">
        <v>0</v>
      </c>
      <c r="V11" s="160">
        <f>ROUND(E11*U11,2)</f>
        <v>0</v>
      </c>
      <c r="W11" s="160"/>
      <c r="X11" s="160" t="s">
        <v>162</v>
      </c>
      <c r="Y11" s="160" t="s">
        <v>163</v>
      </c>
      <c r="Z11" s="150"/>
      <c r="AA11" s="150"/>
      <c r="AB11" s="150"/>
      <c r="AC11" s="150"/>
      <c r="AD11" s="150"/>
      <c r="AE11" s="150"/>
      <c r="AF11" s="150"/>
      <c r="AG11" s="150" t="s">
        <v>164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2" x14ac:dyDescent="0.2">
      <c r="A12" s="157"/>
      <c r="B12" s="158"/>
      <c r="C12" s="254" t="s">
        <v>169</v>
      </c>
      <c r="D12" s="255"/>
      <c r="E12" s="255"/>
      <c r="F12" s="255"/>
      <c r="G12" s="255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166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76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0"/>
      <c r="BC12" s="150"/>
      <c r="BD12" s="150"/>
      <c r="BE12" s="150"/>
      <c r="BF12" s="150"/>
      <c r="BG12" s="150"/>
      <c r="BH12" s="150"/>
    </row>
    <row r="13" spans="1:60" ht="22.5" outlineLevel="3" x14ac:dyDescent="0.2">
      <c r="A13" s="157"/>
      <c r="B13" s="158"/>
      <c r="C13" s="252" t="s">
        <v>170</v>
      </c>
      <c r="D13" s="253"/>
      <c r="E13" s="253"/>
      <c r="F13" s="253"/>
      <c r="G13" s="253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166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76" t="str">
        <f>C13</f>
        <v>Náklady na ztížené provádění stavebních prací spojených s opravou rozvodů vody v budově – nápojné místo vody a kanalizace pro stavbu bude pouze v pravém křídle budovy.</v>
      </c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69">
        <v>3</v>
      </c>
      <c r="B14" s="170" t="s">
        <v>171</v>
      </c>
      <c r="C14" s="185" t="s">
        <v>172</v>
      </c>
      <c r="D14" s="171" t="s">
        <v>159</v>
      </c>
      <c r="E14" s="172">
        <v>1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2">
        <v>0</v>
      </c>
      <c r="O14" s="172">
        <f>ROUND(E14*N14,2)</f>
        <v>0</v>
      </c>
      <c r="P14" s="172">
        <v>0</v>
      </c>
      <c r="Q14" s="172">
        <f>ROUND(E14*P14,2)</f>
        <v>0</v>
      </c>
      <c r="R14" s="174"/>
      <c r="S14" s="174" t="s">
        <v>160</v>
      </c>
      <c r="T14" s="175" t="s">
        <v>161</v>
      </c>
      <c r="U14" s="160">
        <v>0</v>
      </c>
      <c r="V14" s="160">
        <f>ROUND(E14*U14,2)</f>
        <v>0</v>
      </c>
      <c r="W14" s="160"/>
      <c r="X14" s="160" t="s">
        <v>162</v>
      </c>
      <c r="Y14" s="160" t="s">
        <v>163</v>
      </c>
      <c r="Z14" s="150"/>
      <c r="AA14" s="150"/>
      <c r="AB14" s="150"/>
      <c r="AC14" s="150"/>
      <c r="AD14" s="150"/>
      <c r="AE14" s="150"/>
      <c r="AF14" s="150"/>
      <c r="AG14" s="150" t="s">
        <v>164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254" t="s">
        <v>173</v>
      </c>
      <c r="D15" s="255"/>
      <c r="E15" s="255"/>
      <c r="F15" s="255"/>
      <c r="G15" s="255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166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62" t="s">
        <v>155</v>
      </c>
      <c r="B16" s="163" t="s">
        <v>124</v>
      </c>
      <c r="C16" s="184" t="s">
        <v>28</v>
      </c>
      <c r="D16" s="164"/>
      <c r="E16" s="165"/>
      <c r="F16" s="166"/>
      <c r="G16" s="166">
        <f>SUMIF(AG17:AG20,"&lt;&gt;NOR",G17:G20)</f>
        <v>0</v>
      </c>
      <c r="H16" s="166"/>
      <c r="I16" s="166">
        <f>SUM(I17:I20)</f>
        <v>0</v>
      </c>
      <c r="J16" s="166"/>
      <c r="K16" s="166">
        <f>SUM(K17:K20)</f>
        <v>0</v>
      </c>
      <c r="L16" s="166"/>
      <c r="M16" s="166">
        <f>SUM(M17:M20)</f>
        <v>0</v>
      </c>
      <c r="N16" s="165"/>
      <c r="O16" s="165">
        <f>SUM(O17:O20)</f>
        <v>0</v>
      </c>
      <c r="P16" s="165"/>
      <c r="Q16" s="165">
        <f>SUM(Q17:Q20)</f>
        <v>0</v>
      </c>
      <c r="R16" s="166"/>
      <c r="S16" s="166"/>
      <c r="T16" s="167"/>
      <c r="U16" s="161"/>
      <c r="V16" s="161">
        <f>SUM(V17:V20)</f>
        <v>0</v>
      </c>
      <c r="W16" s="161"/>
      <c r="X16" s="161"/>
      <c r="Y16" s="161"/>
      <c r="AG16" t="s">
        <v>156</v>
      </c>
    </row>
    <row r="17" spans="1:60" outlineLevel="1" x14ac:dyDescent="0.2">
      <c r="A17" s="169">
        <v>4</v>
      </c>
      <c r="B17" s="170" t="s">
        <v>174</v>
      </c>
      <c r="C17" s="185" t="s">
        <v>175</v>
      </c>
      <c r="D17" s="171" t="s">
        <v>159</v>
      </c>
      <c r="E17" s="172">
        <v>1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4"/>
      <c r="S17" s="174" t="s">
        <v>160</v>
      </c>
      <c r="T17" s="175" t="s">
        <v>161</v>
      </c>
      <c r="U17" s="160">
        <v>0</v>
      </c>
      <c r="V17" s="160">
        <f>ROUND(E17*U17,2)</f>
        <v>0</v>
      </c>
      <c r="W17" s="160"/>
      <c r="X17" s="160" t="s">
        <v>162</v>
      </c>
      <c r="Y17" s="160" t="s">
        <v>163</v>
      </c>
      <c r="Z17" s="150"/>
      <c r="AA17" s="150"/>
      <c r="AB17" s="150"/>
      <c r="AC17" s="150"/>
      <c r="AD17" s="150"/>
      <c r="AE17" s="150"/>
      <c r="AF17" s="150"/>
      <c r="AG17" s="150" t="s">
        <v>176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2" x14ac:dyDescent="0.2">
      <c r="A18" s="157"/>
      <c r="B18" s="158"/>
      <c r="C18" s="254" t="s">
        <v>177</v>
      </c>
      <c r="D18" s="255"/>
      <c r="E18" s="255"/>
      <c r="F18" s="255"/>
      <c r="G18" s="255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166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76" t="str">
        <f>C18</f>
        <v>Náklady na vyhotovení dokumentace skutečného provedení stavby a její předání objednateli v požadované formě a požadovaném počtu.</v>
      </c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7"/>
      <c r="B19" s="178"/>
      <c r="C19" s="186"/>
      <c r="D19" s="179"/>
      <c r="E19" s="180"/>
      <c r="F19" s="265"/>
      <c r="G19" s="182"/>
      <c r="H19" s="181"/>
      <c r="I19" s="182">
        <f>ROUND(E19*H19,2)</f>
        <v>0</v>
      </c>
      <c r="J19" s="181"/>
      <c r="K19" s="182">
        <f>ROUND(E19*J19,2)</f>
        <v>0</v>
      </c>
      <c r="L19" s="182">
        <v>21</v>
      </c>
      <c r="M19" s="182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2"/>
      <c r="S19" s="182"/>
      <c r="T19" s="183" t="s">
        <v>161</v>
      </c>
      <c r="U19" s="160">
        <v>0</v>
      </c>
      <c r="V19" s="160">
        <f>ROUND(E19*U19,2)</f>
        <v>0</v>
      </c>
      <c r="W19" s="160"/>
      <c r="X19" s="160" t="s">
        <v>162</v>
      </c>
      <c r="Y19" s="160" t="s">
        <v>163</v>
      </c>
      <c r="Z19" s="150"/>
      <c r="AA19" s="150"/>
      <c r="AB19" s="150"/>
      <c r="AC19" s="150"/>
      <c r="AD19" s="150"/>
      <c r="AE19" s="150"/>
      <c r="AF19" s="150"/>
      <c r="AG19" s="150" t="s">
        <v>176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69"/>
      <c r="B20" s="170"/>
      <c r="C20" s="185"/>
      <c r="D20" s="171"/>
      <c r="E20" s="172"/>
      <c r="F20" s="266"/>
      <c r="G20" s="174"/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2">
        <v>0</v>
      </c>
      <c r="O20" s="172">
        <f>ROUND(E20*N20,2)</f>
        <v>0</v>
      </c>
      <c r="P20" s="172">
        <v>0</v>
      </c>
      <c r="Q20" s="172">
        <f>ROUND(E20*P20,2)</f>
        <v>0</v>
      </c>
      <c r="R20" s="174"/>
      <c r="S20" s="174"/>
      <c r="T20" s="175" t="s">
        <v>161</v>
      </c>
      <c r="U20" s="160">
        <v>0</v>
      </c>
      <c r="V20" s="160">
        <f>ROUND(E20*U20,2)</f>
        <v>0</v>
      </c>
      <c r="W20" s="160"/>
      <c r="X20" s="160" t="s">
        <v>162</v>
      </c>
      <c r="Y20" s="160" t="s">
        <v>163</v>
      </c>
      <c r="Z20" s="150"/>
      <c r="AA20" s="150"/>
      <c r="AB20" s="150"/>
      <c r="AC20" s="150"/>
      <c r="AD20" s="150"/>
      <c r="AE20" s="150"/>
      <c r="AF20" s="150"/>
      <c r="AG20" s="150" t="s">
        <v>176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3"/>
      <c r="B21" s="4"/>
      <c r="C21" s="187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v>12</v>
      </c>
      <c r="AF21">
        <v>21</v>
      </c>
      <c r="AG21" t="s">
        <v>141</v>
      </c>
    </row>
    <row r="22" spans="1:60" x14ac:dyDescent="0.2">
      <c r="A22" s="153"/>
      <c r="B22" s="154" t="s">
        <v>29</v>
      </c>
      <c r="C22" s="188"/>
      <c r="D22" s="155"/>
      <c r="E22" s="156"/>
      <c r="F22" s="156"/>
      <c r="G22" s="168">
        <f>G8+G16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f>SUMIF(L7:L20,AE21,G7:G20)</f>
        <v>0</v>
      </c>
      <c r="AF22">
        <f>SUMIF(L7:L20,AF21,G7:G20)</f>
        <v>0</v>
      </c>
      <c r="AG22" t="s">
        <v>179</v>
      </c>
    </row>
    <row r="23" spans="1:60" x14ac:dyDescent="0.2">
      <c r="C23" s="189"/>
      <c r="D23" s="10"/>
      <c r="AG23" t="s">
        <v>180</v>
      </c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qvdc2ZyrgH6rYTVUP5MehKcRopnSW8PxJH424OmvASp5lqiyLugL87IH/5guEZFSQOPyxZ9qMI40YC4IvCPcQ==" saltValue="Wx6Il/rwNz+Inmym6CSNYw==" spinCount="100000" sheet="1" formatRows="0"/>
  <mergeCells count="9">
    <mergeCell ref="C13:G13"/>
    <mergeCell ref="C15:G15"/>
    <mergeCell ref="C18:G18"/>
    <mergeCell ref="A1:G1"/>
    <mergeCell ref="C2:G2"/>
    <mergeCell ref="C3:G3"/>
    <mergeCell ref="C4:G4"/>
    <mergeCell ref="C10:G10"/>
    <mergeCell ref="C12:G12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A5C80-B8C1-4711-B591-0A09955A840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181</v>
      </c>
      <c r="B1" s="256"/>
      <c r="C1" s="256"/>
      <c r="D1" s="256"/>
      <c r="E1" s="256"/>
      <c r="F1" s="256"/>
      <c r="G1" s="256"/>
      <c r="AG1" t="s">
        <v>126</v>
      </c>
    </row>
    <row r="2" spans="1:60" ht="25.15" customHeight="1" x14ac:dyDescent="0.2">
      <c r="A2" s="49" t="s">
        <v>7</v>
      </c>
      <c r="B2" s="48" t="s">
        <v>43</v>
      </c>
      <c r="C2" s="257" t="s">
        <v>44</v>
      </c>
      <c r="D2" s="258"/>
      <c r="E2" s="258"/>
      <c r="F2" s="258"/>
      <c r="G2" s="259"/>
      <c r="AG2" t="s">
        <v>127</v>
      </c>
    </row>
    <row r="3" spans="1:60" ht="25.15" customHeight="1" x14ac:dyDescent="0.2">
      <c r="A3" s="49" t="s">
        <v>8</v>
      </c>
      <c r="B3" s="48" t="s">
        <v>61</v>
      </c>
      <c r="C3" s="257" t="s">
        <v>62</v>
      </c>
      <c r="D3" s="258"/>
      <c r="E3" s="258"/>
      <c r="F3" s="258"/>
      <c r="G3" s="259"/>
      <c r="AC3" s="124" t="s">
        <v>127</v>
      </c>
      <c r="AG3" t="s">
        <v>131</v>
      </c>
    </row>
    <row r="4" spans="1:60" ht="25.15" customHeight="1" x14ac:dyDescent="0.2">
      <c r="A4" s="143" t="s">
        <v>9</v>
      </c>
      <c r="B4" s="144" t="s">
        <v>63</v>
      </c>
      <c r="C4" s="260" t="s">
        <v>64</v>
      </c>
      <c r="D4" s="261"/>
      <c r="E4" s="261"/>
      <c r="F4" s="261"/>
      <c r="G4" s="262"/>
      <c r="AG4" t="s">
        <v>132</v>
      </c>
    </row>
    <row r="5" spans="1:60" x14ac:dyDescent="0.2">
      <c r="D5" s="10"/>
    </row>
    <row r="6" spans="1:60" ht="38.25" x14ac:dyDescent="0.2">
      <c r="A6" s="146" t="s">
        <v>133</v>
      </c>
      <c r="B6" s="148" t="s">
        <v>134</v>
      </c>
      <c r="C6" s="148" t="s">
        <v>135</v>
      </c>
      <c r="D6" s="147" t="s">
        <v>136</v>
      </c>
      <c r="E6" s="146" t="s">
        <v>137</v>
      </c>
      <c r="F6" s="145" t="s">
        <v>138</v>
      </c>
      <c r="G6" s="146" t="s">
        <v>29</v>
      </c>
      <c r="H6" s="149" t="s">
        <v>30</v>
      </c>
      <c r="I6" s="149" t="s">
        <v>139</v>
      </c>
      <c r="J6" s="149" t="s">
        <v>31</v>
      </c>
      <c r="K6" s="149" t="s">
        <v>140</v>
      </c>
      <c r="L6" s="149" t="s">
        <v>141</v>
      </c>
      <c r="M6" s="149" t="s">
        <v>142</v>
      </c>
      <c r="N6" s="149" t="s">
        <v>143</v>
      </c>
      <c r="O6" s="149" t="s">
        <v>144</v>
      </c>
      <c r="P6" s="149" t="s">
        <v>145</v>
      </c>
      <c r="Q6" s="149" t="s">
        <v>146</v>
      </c>
      <c r="R6" s="149" t="s">
        <v>147</v>
      </c>
      <c r="S6" s="149" t="s">
        <v>148</v>
      </c>
      <c r="T6" s="149" t="s">
        <v>149</v>
      </c>
      <c r="U6" s="149" t="s">
        <v>150</v>
      </c>
      <c r="V6" s="149" t="s">
        <v>151</v>
      </c>
      <c r="W6" s="149" t="s">
        <v>152</v>
      </c>
      <c r="X6" s="149" t="s">
        <v>153</v>
      </c>
      <c r="Y6" s="149" t="s">
        <v>154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155</v>
      </c>
      <c r="B8" s="163" t="s">
        <v>80</v>
      </c>
      <c r="C8" s="184" t="s">
        <v>81</v>
      </c>
      <c r="D8" s="164"/>
      <c r="E8" s="165"/>
      <c r="F8" s="166"/>
      <c r="G8" s="166">
        <f>SUMIF(AG9:AG16,"&lt;&gt;NOR",G9:G16)</f>
        <v>0</v>
      </c>
      <c r="H8" s="166"/>
      <c r="I8" s="166">
        <f>SUM(I9:I16)</f>
        <v>0</v>
      </c>
      <c r="J8" s="166"/>
      <c r="K8" s="166">
        <f>SUM(K9:K16)</f>
        <v>0</v>
      </c>
      <c r="L8" s="166"/>
      <c r="M8" s="166">
        <f>SUM(M9:M16)</f>
        <v>0</v>
      </c>
      <c r="N8" s="165"/>
      <c r="O8" s="165">
        <f>SUM(O9:O16)</f>
        <v>1.62</v>
      </c>
      <c r="P8" s="165"/>
      <c r="Q8" s="165">
        <f>SUM(Q9:Q16)</f>
        <v>0</v>
      </c>
      <c r="R8" s="166"/>
      <c r="S8" s="166"/>
      <c r="T8" s="167"/>
      <c r="U8" s="161"/>
      <c r="V8" s="161">
        <f>SUM(V9:V16)</f>
        <v>8.16</v>
      </c>
      <c r="W8" s="161"/>
      <c r="X8" s="161"/>
      <c r="Y8" s="161"/>
      <c r="AG8" t="s">
        <v>156</v>
      </c>
    </row>
    <row r="9" spans="1:60" outlineLevel="1" x14ac:dyDescent="0.2">
      <c r="A9" s="169">
        <v>1</v>
      </c>
      <c r="B9" s="170" t="s">
        <v>182</v>
      </c>
      <c r="C9" s="185" t="s">
        <v>183</v>
      </c>
      <c r="D9" s="171" t="s">
        <v>184</v>
      </c>
      <c r="E9" s="172">
        <v>9.1699999999999993E-3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1.0900000000000001</v>
      </c>
      <c r="O9" s="172">
        <f>ROUND(E9*N9,2)</f>
        <v>0.01</v>
      </c>
      <c r="P9" s="172">
        <v>0</v>
      </c>
      <c r="Q9" s="172">
        <f>ROUND(E9*P9,2)</f>
        <v>0</v>
      </c>
      <c r="R9" s="174" t="s">
        <v>185</v>
      </c>
      <c r="S9" s="174" t="s">
        <v>160</v>
      </c>
      <c r="T9" s="175" t="s">
        <v>160</v>
      </c>
      <c r="U9" s="160">
        <v>20.6</v>
      </c>
      <c r="V9" s="160">
        <f>ROUND(E9*U9,2)</f>
        <v>0.19</v>
      </c>
      <c r="W9" s="160"/>
      <c r="X9" s="160" t="s">
        <v>186</v>
      </c>
      <c r="Y9" s="160" t="s">
        <v>163</v>
      </c>
      <c r="Z9" s="150"/>
      <c r="AA9" s="150"/>
      <c r="AB9" s="150"/>
      <c r="AC9" s="150"/>
      <c r="AD9" s="150"/>
      <c r="AE9" s="150"/>
      <c r="AF9" s="150"/>
      <c r="AG9" s="150" t="s">
        <v>187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63" t="s">
        <v>188</v>
      </c>
      <c r="D10" s="264"/>
      <c r="E10" s="264"/>
      <c r="F10" s="264"/>
      <c r="G10" s="264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189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2" x14ac:dyDescent="0.2">
      <c r="A11" s="157"/>
      <c r="B11" s="158"/>
      <c r="C11" s="194" t="s">
        <v>190</v>
      </c>
      <c r="D11" s="190"/>
      <c r="E11" s="191">
        <v>9.1699999999999993E-3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191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2</v>
      </c>
      <c r="B12" s="170" t="s">
        <v>192</v>
      </c>
      <c r="C12" s="185" t="s">
        <v>193</v>
      </c>
      <c r="D12" s="171" t="s">
        <v>194</v>
      </c>
      <c r="E12" s="172">
        <v>14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2">
        <v>0.11312999999999999</v>
      </c>
      <c r="O12" s="172">
        <f>ROUND(E12*N12,2)</f>
        <v>1.58</v>
      </c>
      <c r="P12" s="172">
        <v>0</v>
      </c>
      <c r="Q12" s="172">
        <f>ROUND(E12*P12,2)</f>
        <v>0</v>
      </c>
      <c r="R12" s="174" t="s">
        <v>195</v>
      </c>
      <c r="S12" s="174" t="s">
        <v>160</v>
      </c>
      <c r="T12" s="175" t="s">
        <v>160</v>
      </c>
      <c r="U12" s="160">
        <v>0.55488999999999999</v>
      </c>
      <c r="V12" s="160">
        <f>ROUND(E12*U12,2)</f>
        <v>7.77</v>
      </c>
      <c r="W12" s="160"/>
      <c r="X12" s="160" t="s">
        <v>186</v>
      </c>
      <c r="Y12" s="160" t="s">
        <v>163</v>
      </c>
      <c r="Z12" s="150"/>
      <c r="AA12" s="150"/>
      <c r="AB12" s="150"/>
      <c r="AC12" s="150"/>
      <c r="AD12" s="150"/>
      <c r="AE12" s="150"/>
      <c r="AF12" s="150"/>
      <c r="AG12" s="150" t="s">
        <v>187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2" x14ac:dyDescent="0.2">
      <c r="A13" s="157"/>
      <c r="B13" s="158"/>
      <c r="C13" s="263" t="s">
        <v>196</v>
      </c>
      <c r="D13" s="264"/>
      <c r="E13" s="264"/>
      <c r="F13" s="264"/>
      <c r="G13" s="264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189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69">
        <v>3</v>
      </c>
      <c r="B14" s="170" t="s">
        <v>197</v>
      </c>
      <c r="C14" s="185" t="s">
        <v>198</v>
      </c>
      <c r="D14" s="171" t="s">
        <v>194</v>
      </c>
      <c r="E14" s="172">
        <v>0.16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2">
        <v>0.15679999999999999</v>
      </c>
      <c r="O14" s="172">
        <f>ROUND(E14*N14,2)</f>
        <v>0.03</v>
      </c>
      <c r="P14" s="172">
        <v>0</v>
      </c>
      <c r="Q14" s="172">
        <f>ROUND(E14*P14,2)</f>
        <v>0</v>
      </c>
      <c r="R14" s="174" t="s">
        <v>195</v>
      </c>
      <c r="S14" s="174" t="s">
        <v>160</v>
      </c>
      <c r="T14" s="175" t="s">
        <v>160</v>
      </c>
      <c r="U14" s="160">
        <v>1.22</v>
      </c>
      <c r="V14" s="160">
        <f>ROUND(E14*U14,2)</f>
        <v>0.2</v>
      </c>
      <c r="W14" s="160"/>
      <c r="X14" s="160" t="s">
        <v>186</v>
      </c>
      <c r="Y14" s="160" t="s">
        <v>163</v>
      </c>
      <c r="Z14" s="150"/>
      <c r="AA14" s="150"/>
      <c r="AB14" s="150"/>
      <c r="AC14" s="150"/>
      <c r="AD14" s="150"/>
      <c r="AE14" s="150"/>
      <c r="AF14" s="150"/>
      <c r="AG14" s="150" t="s">
        <v>187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263" t="s">
        <v>199</v>
      </c>
      <c r="D15" s="264"/>
      <c r="E15" s="264"/>
      <c r="F15" s="264"/>
      <c r="G15" s="264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189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2" x14ac:dyDescent="0.2">
      <c r="A16" s="157"/>
      <c r="B16" s="158"/>
      <c r="C16" s="194" t="s">
        <v>200</v>
      </c>
      <c r="D16" s="190"/>
      <c r="E16" s="191">
        <v>0.16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191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62" t="s">
        <v>155</v>
      </c>
      <c r="B17" s="163" t="s">
        <v>82</v>
      </c>
      <c r="C17" s="184" t="s">
        <v>83</v>
      </c>
      <c r="D17" s="164"/>
      <c r="E17" s="165"/>
      <c r="F17" s="166"/>
      <c r="G17" s="166">
        <f>SUMIF(AG18:AG40,"&lt;&gt;NOR",G18:G40)</f>
        <v>0</v>
      </c>
      <c r="H17" s="166"/>
      <c r="I17" s="166">
        <f>SUM(I18:I40)</f>
        <v>0</v>
      </c>
      <c r="J17" s="166"/>
      <c r="K17" s="166">
        <f>SUM(K18:K40)</f>
        <v>0</v>
      </c>
      <c r="L17" s="166"/>
      <c r="M17" s="166">
        <f>SUM(M18:M40)</f>
        <v>0</v>
      </c>
      <c r="N17" s="165"/>
      <c r="O17" s="165">
        <f>SUM(O18:O40)</f>
        <v>0.74</v>
      </c>
      <c r="P17" s="165"/>
      <c r="Q17" s="165">
        <f>SUM(Q18:Q40)</f>
        <v>0</v>
      </c>
      <c r="R17" s="166"/>
      <c r="S17" s="166"/>
      <c r="T17" s="167"/>
      <c r="U17" s="161"/>
      <c r="V17" s="161">
        <f>SUM(V18:V40)</f>
        <v>33.940000000000005</v>
      </c>
      <c r="W17" s="161"/>
      <c r="X17" s="161"/>
      <c r="Y17" s="161"/>
      <c r="AG17" t="s">
        <v>156</v>
      </c>
    </row>
    <row r="18" spans="1:60" ht="22.5" outlineLevel="1" x14ac:dyDescent="0.2">
      <c r="A18" s="169">
        <v>4</v>
      </c>
      <c r="B18" s="170" t="s">
        <v>201</v>
      </c>
      <c r="C18" s="185" t="s">
        <v>202</v>
      </c>
      <c r="D18" s="171" t="s">
        <v>203</v>
      </c>
      <c r="E18" s="172">
        <v>5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2">
        <v>1.6000000000000001E-4</v>
      </c>
      <c r="O18" s="172">
        <f>ROUND(E18*N18,2)</f>
        <v>0</v>
      </c>
      <c r="P18" s="172">
        <v>0</v>
      </c>
      <c r="Q18" s="172">
        <f>ROUND(E18*P18,2)</f>
        <v>0</v>
      </c>
      <c r="R18" s="174" t="s">
        <v>195</v>
      </c>
      <c r="S18" s="174" t="s">
        <v>160</v>
      </c>
      <c r="T18" s="175" t="s">
        <v>160</v>
      </c>
      <c r="U18" s="160">
        <v>0.94</v>
      </c>
      <c r="V18" s="160">
        <f>ROUND(E18*U18,2)</f>
        <v>4.7</v>
      </c>
      <c r="W18" s="160"/>
      <c r="X18" s="160" t="s">
        <v>186</v>
      </c>
      <c r="Y18" s="160" t="s">
        <v>163</v>
      </c>
      <c r="Z18" s="150"/>
      <c r="AA18" s="150"/>
      <c r="AB18" s="150"/>
      <c r="AC18" s="150"/>
      <c r="AD18" s="150"/>
      <c r="AE18" s="150"/>
      <c r="AF18" s="150"/>
      <c r="AG18" s="150" t="s">
        <v>187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2" x14ac:dyDescent="0.2">
      <c r="A19" s="157"/>
      <c r="B19" s="158"/>
      <c r="C19" s="254" t="s">
        <v>204</v>
      </c>
      <c r="D19" s="255"/>
      <c r="E19" s="255"/>
      <c r="F19" s="255"/>
      <c r="G19" s="255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166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2" x14ac:dyDescent="0.2">
      <c r="A20" s="157"/>
      <c r="B20" s="158"/>
      <c r="C20" s="194" t="s">
        <v>205</v>
      </c>
      <c r="D20" s="190"/>
      <c r="E20" s="191">
        <v>5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191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2.5" outlineLevel="1" x14ac:dyDescent="0.2">
      <c r="A21" s="169">
        <v>5</v>
      </c>
      <c r="B21" s="170" t="s">
        <v>206</v>
      </c>
      <c r="C21" s="185" t="s">
        <v>207</v>
      </c>
      <c r="D21" s="171" t="s">
        <v>203</v>
      </c>
      <c r="E21" s="172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2">
        <v>2.4000000000000001E-4</v>
      </c>
      <c r="O21" s="172">
        <f>ROUND(E21*N21,2)</f>
        <v>0</v>
      </c>
      <c r="P21" s="172">
        <v>0</v>
      </c>
      <c r="Q21" s="172">
        <f>ROUND(E21*P21,2)</f>
        <v>0</v>
      </c>
      <c r="R21" s="174" t="s">
        <v>195</v>
      </c>
      <c r="S21" s="174" t="s">
        <v>160</v>
      </c>
      <c r="T21" s="175" t="s">
        <v>160</v>
      </c>
      <c r="U21" s="160">
        <v>1.04</v>
      </c>
      <c r="V21" s="160">
        <f>ROUND(E21*U21,2)</f>
        <v>1.04</v>
      </c>
      <c r="W21" s="160"/>
      <c r="X21" s="160" t="s">
        <v>186</v>
      </c>
      <c r="Y21" s="160" t="s">
        <v>163</v>
      </c>
      <c r="Z21" s="150"/>
      <c r="AA21" s="150"/>
      <c r="AB21" s="150"/>
      <c r="AC21" s="150"/>
      <c r="AD21" s="150"/>
      <c r="AE21" s="150"/>
      <c r="AF21" s="150"/>
      <c r="AG21" s="150" t="s">
        <v>187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2" x14ac:dyDescent="0.2">
      <c r="A22" s="157"/>
      <c r="B22" s="158"/>
      <c r="C22" s="254" t="s">
        <v>204</v>
      </c>
      <c r="D22" s="255"/>
      <c r="E22" s="255"/>
      <c r="F22" s="255"/>
      <c r="G22" s="255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166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 x14ac:dyDescent="0.2">
      <c r="A23" s="169">
        <v>6</v>
      </c>
      <c r="B23" s="170" t="s">
        <v>208</v>
      </c>
      <c r="C23" s="185" t="s">
        <v>209</v>
      </c>
      <c r="D23" s="171" t="s">
        <v>194</v>
      </c>
      <c r="E23" s="172">
        <v>27.161999999999999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72">
        <v>5.6999999999999998E-4</v>
      </c>
      <c r="O23" s="172">
        <f>ROUND(E23*N23,2)</f>
        <v>0.02</v>
      </c>
      <c r="P23" s="172">
        <v>0</v>
      </c>
      <c r="Q23" s="172">
        <f>ROUND(E23*P23,2)</f>
        <v>0</v>
      </c>
      <c r="R23" s="174" t="s">
        <v>195</v>
      </c>
      <c r="S23" s="174" t="s">
        <v>160</v>
      </c>
      <c r="T23" s="175" t="s">
        <v>160</v>
      </c>
      <c r="U23" s="160">
        <v>0.03</v>
      </c>
      <c r="V23" s="160">
        <f>ROUND(E23*U23,2)</f>
        <v>0.81</v>
      </c>
      <c r="W23" s="160"/>
      <c r="X23" s="160" t="s">
        <v>186</v>
      </c>
      <c r="Y23" s="160" t="s">
        <v>163</v>
      </c>
      <c r="Z23" s="150"/>
      <c r="AA23" s="150"/>
      <c r="AB23" s="150"/>
      <c r="AC23" s="150"/>
      <c r="AD23" s="150"/>
      <c r="AE23" s="150"/>
      <c r="AF23" s="150"/>
      <c r="AG23" s="150" t="s">
        <v>187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2" x14ac:dyDescent="0.2">
      <c r="A24" s="157"/>
      <c r="B24" s="158"/>
      <c r="C24" s="194" t="s">
        <v>210</v>
      </c>
      <c r="D24" s="190"/>
      <c r="E24" s="191">
        <v>27.161999999999999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191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33.75" outlineLevel="1" x14ac:dyDescent="0.2">
      <c r="A25" s="169">
        <v>7</v>
      </c>
      <c r="B25" s="170" t="s">
        <v>211</v>
      </c>
      <c r="C25" s="185" t="s">
        <v>212</v>
      </c>
      <c r="D25" s="171" t="s">
        <v>194</v>
      </c>
      <c r="E25" s="172">
        <v>27.161999999999999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72">
        <v>2.265E-2</v>
      </c>
      <c r="O25" s="172">
        <f>ROUND(E25*N25,2)</f>
        <v>0.62</v>
      </c>
      <c r="P25" s="172">
        <v>0</v>
      </c>
      <c r="Q25" s="172">
        <f>ROUND(E25*P25,2)</f>
        <v>0</v>
      </c>
      <c r="R25" s="174" t="s">
        <v>195</v>
      </c>
      <c r="S25" s="174" t="s">
        <v>160</v>
      </c>
      <c r="T25" s="175" t="s">
        <v>160</v>
      </c>
      <c r="U25" s="160">
        <v>0.84</v>
      </c>
      <c r="V25" s="160">
        <f>ROUND(E25*U25,2)</f>
        <v>22.82</v>
      </c>
      <c r="W25" s="160"/>
      <c r="X25" s="160" t="s">
        <v>186</v>
      </c>
      <c r="Y25" s="160" t="s">
        <v>163</v>
      </c>
      <c r="Z25" s="150"/>
      <c r="AA25" s="150"/>
      <c r="AB25" s="150"/>
      <c r="AC25" s="150"/>
      <c r="AD25" s="150"/>
      <c r="AE25" s="150"/>
      <c r="AF25" s="150"/>
      <c r="AG25" s="150" t="s">
        <v>187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2" x14ac:dyDescent="0.2">
      <c r="A26" s="157"/>
      <c r="B26" s="158"/>
      <c r="C26" s="254" t="s">
        <v>517</v>
      </c>
      <c r="D26" s="255"/>
      <c r="E26" s="255"/>
      <c r="F26" s="255"/>
      <c r="G26" s="255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166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3" x14ac:dyDescent="0.2">
      <c r="A27" s="157"/>
      <c r="B27" s="158"/>
      <c r="C27" s="252" t="s">
        <v>213</v>
      </c>
      <c r="D27" s="253"/>
      <c r="E27" s="253"/>
      <c r="F27" s="253"/>
      <c r="G27" s="253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166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3" x14ac:dyDescent="0.2">
      <c r="A28" s="157"/>
      <c r="B28" s="158"/>
      <c r="C28" s="252" t="s">
        <v>214</v>
      </c>
      <c r="D28" s="253"/>
      <c r="E28" s="253"/>
      <c r="F28" s="253"/>
      <c r="G28" s="253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166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3" x14ac:dyDescent="0.2">
      <c r="A29" s="157"/>
      <c r="B29" s="158"/>
      <c r="C29" s="252" t="s">
        <v>215</v>
      </c>
      <c r="D29" s="253"/>
      <c r="E29" s="253"/>
      <c r="F29" s="253"/>
      <c r="G29" s="253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166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76" t="str">
        <f>C29</f>
        <v>- standardního tmelení Q2, to je: základní tmelení Q1+ dodatečné tmelení (tmelení najemno) a případné přebroušení.</v>
      </c>
      <c r="BB29" s="150"/>
      <c r="BC29" s="150"/>
      <c r="BD29" s="150"/>
      <c r="BE29" s="150"/>
      <c r="BF29" s="150"/>
      <c r="BG29" s="150"/>
      <c r="BH29" s="150"/>
    </row>
    <row r="30" spans="1:60" outlineLevel="2" x14ac:dyDescent="0.2">
      <c r="A30" s="157"/>
      <c r="B30" s="158"/>
      <c r="C30" s="194" t="s">
        <v>210</v>
      </c>
      <c r="D30" s="190"/>
      <c r="E30" s="191">
        <v>27.161999999999999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191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outlineLevel="1" x14ac:dyDescent="0.2">
      <c r="A31" s="169">
        <v>8</v>
      </c>
      <c r="B31" s="170" t="s">
        <v>216</v>
      </c>
      <c r="C31" s="185" t="s">
        <v>217</v>
      </c>
      <c r="D31" s="171" t="s">
        <v>194</v>
      </c>
      <c r="E31" s="172">
        <v>4.59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4" t="s">
        <v>195</v>
      </c>
      <c r="S31" s="174" t="s">
        <v>160</v>
      </c>
      <c r="T31" s="175" t="s">
        <v>160</v>
      </c>
      <c r="U31" s="160">
        <v>0.28999999999999998</v>
      </c>
      <c r="V31" s="160">
        <f>ROUND(E31*U31,2)</f>
        <v>1.33</v>
      </c>
      <c r="W31" s="160"/>
      <c r="X31" s="160" t="s">
        <v>186</v>
      </c>
      <c r="Y31" s="160" t="s">
        <v>163</v>
      </c>
      <c r="Z31" s="150"/>
      <c r="AA31" s="150"/>
      <c r="AB31" s="150"/>
      <c r="AC31" s="150"/>
      <c r="AD31" s="150"/>
      <c r="AE31" s="150"/>
      <c r="AF31" s="150"/>
      <c r="AG31" s="150" t="s">
        <v>187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2" x14ac:dyDescent="0.2">
      <c r="A32" s="157"/>
      <c r="B32" s="158"/>
      <c r="C32" s="194" t="s">
        <v>218</v>
      </c>
      <c r="D32" s="190"/>
      <c r="E32" s="191">
        <v>4.59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50"/>
      <c r="AA32" s="150"/>
      <c r="AB32" s="150"/>
      <c r="AC32" s="150"/>
      <c r="AD32" s="150"/>
      <c r="AE32" s="150"/>
      <c r="AF32" s="150"/>
      <c r="AG32" s="150" t="s">
        <v>191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69">
        <v>9</v>
      </c>
      <c r="B33" s="170" t="s">
        <v>219</v>
      </c>
      <c r="C33" s="185" t="s">
        <v>220</v>
      </c>
      <c r="D33" s="171" t="s">
        <v>203</v>
      </c>
      <c r="E33" s="172">
        <v>9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2">
        <v>3.32E-3</v>
      </c>
      <c r="O33" s="172">
        <f>ROUND(E33*N33,2)</f>
        <v>0.03</v>
      </c>
      <c r="P33" s="172">
        <v>0</v>
      </c>
      <c r="Q33" s="172">
        <f>ROUND(E33*P33,2)</f>
        <v>0</v>
      </c>
      <c r="R33" s="174"/>
      <c r="S33" s="174" t="s">
        <v>178</v>
      </c>
      <c r="T33" s="175" t="s">
        <v>160</v>
      </c>
      <c r="U33" s="160">
        <v>0.36</v>
      </c>
      <c r="V33" s="160">
        <f>ROUND(E33*U33,2)</f>
        <v>3.24</v>
      </c>
      <c r="W33" s="160"/>
      <c r="X33" s="160" t="s">
        <v>186</v>
      </c>
      <c r="Y33" s="160" t="s">
        <v>163</v>
      </c>
      <c r="Z33" s="150"/>
      <c r="AA33" s="150"/>
      <c r="AB33" s="150"/>
      <c r="AC33" s="150"/>
      <c r="AD33" s="150"/>
      <c r="AE33" s="150"/>
      <c r="AF33" s="150"/>
      <c r="AG33" s="150" t="s">
        <v>187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2" x14ac:dyDescent="0.2">
      <c r="A34" s="157"/>
      <c r="B34" s="158"/>
      <c r="C34" s="194" t="s">
        <v>221</v>
      </c>
      <c r="D34" s="190"/>
      <c r="E34" s="191">
        <v>9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191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69">
        <v>10</v>
      </c>
      <c r="B35" s="170" t="s">
        <v>222</v>
      </c>
      <c r="C35" s="185" t="s">
        <v>223</v>
      </c>
      <c r="D35" s="171" t="s">
        <v>224</v>
      </c>
      <c r="E35" s="172">
        <v>27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72">
        <v>2.4399999999999999E-3</v>
      </c>
      <c r="O35" s="172">
        <f>ROUND(E35*N35,2)</f>
        <v>7.0000000000000007E-2</v>
      </c>
      <c r="P35" s="172">
        <v>0</v>
      </c>
      <c r="Q35" s="172">
        <f>ROUND(E35*P35,2)</f>
        <v>0</v>
      </c>
      <c r="R35" s="174"/>
      <c r="S35" s="174" t="s">
        <v>178</v>
      </c>
      <c r="T35" s="175" t="s">
        <v>161</v>
      </c>
      <c r="U35" s="160">
        <v>0</v>
      </c>
      <c r="V35" s="160">
        <f>ROUND(E35*U35,2)</f>
        <v>0</v>
      </c>
      <c r="W35" s="160"/>
      <c r="X35" s="160" t="s">
        <v>186</v>
      </c>
      <c r="Y35" s="160" t="s">
        <v>163</v>
      </c>
      <c r="Z35" s="150"/>
      <c r="AA35" s="150"/>
      <c r="AB35" s="150"/>
      <c r="AC35" s="150"/>
      <c r="AD35" s="150"/>
      <c r="AE35" s="150"/>
      <c r="AF35" s="150"/>
      <c r="AG35" s="150" t="s">
        <v>187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2" x14ac:dyDescent="0.2">
      <c r="A36" s="157"/>
      <c r="B36" s="158"/>
      <c r="C36" s="194" t="s">
        <v>225</v>
      </c>
      <c r="D36" s="190"/>
      <c r="E36" s="191">
        <v>27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191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77">
        <v>11</v>
      </c>
      <c r="B37" s="178" t="s">
        <v>226</v>
      </c>
      <c r="C37" s="186" t="s">
        <v>227</v>
      </c>
      <c r="D37" s="179" t="s">
        <v>203</v>
      </c>
      <c r="E37" s="180">
        <v>1</v>
      </c>
      <c r="F37" s="181"/>
      <c r="G37" s="182">
        <f>ROUND(E37*F37,2)</f>
        <v>0</v>
      </c>
      <c r="H37" s="181"/>
      <c r="I37" s="182">
        <f>ROUND(E37*H37,2)</f>
        <v>0</v>
      </c>
      <c r="J37" s="181"/>
      <c r="K37" s="182">
        <f>ROUND(E37*J37,2)</f>
        <v>0</v>
      </c>
      <c r="L37" s="182">
        <v>21</v>
      </c>
      <c r="M37" s="182">
        <f>G37*(1+L37/100)</f>
        <v>0</v>
      </c>
      <c r="N37" s="180">
        <v>5.9999999999999995E-4</v>
      </c>
      <c r="O37" s="180">
        <f>ROUND(E37*N37,2)</f>
        <v>0</v>
      </c>
      <c r="P37" s="180">
        <v>0</v>
      </c>
      <c r="Q37" s="180">
        <f>ROUND(E37*P37,2)</f>
        <v>0</v>
      </c>
      <c r="R37" s="182" t="s">
        <v>228</v>
      </c>
      <c r="S37" s="182" t="s">
        <v>160</v>
      </c>
      <c r="T37" s="183" t="s">
        <v>160</v>
      </c>
      <c r="U37" s="160">
        <v>0</v>
      </c>
      <c r="V37" s="160">
        <f>ROUND(E37*U37,2)</f>
        <v>0</v>
      </c>
      <c r="W37" s="160"/>
      <c r="X37" s="160" t="s">
        <v>229</v>
      </c>
      <c r="Y37" s="160" t="s">
        <v>163</v>
      </c>
      <c r="Z37" s="150"/>
      <c r="AA37" s="150"/>
      <c r="AB37" s="150"/>
      <c r="AC37" s="150"/>
      <c r="AD37" s="150"/>
      <c r="AE37" s="150"/>
      <c r="AF37" s="150"/>
      <c r="AG37" s="150" t="s">
        <v>230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 x14ac:dyDescent="0.2">
      <c r="A38" s="177">
        <v>12</v>
      </c>
      <c r="B38" s="178" t="s">
        <v>231</v>
      </c>
      <c r="C38" s="186" t="s">
        <v>232</v>
      </c>
      <c r="D38" s="179" t="s">
        <v>203</v>
      </c>
      <c r="E38" s="180">
        <v>2</v>
      </c>
      <c r="F38" s="181"/>
      <c r="G38" s="182">
        <f>ROUND(E38*F38,2)</f>
        <v>0</v>
      </c>
      <c r="H38" s="181"/>
      <c r="I38" s="182">
        <f>ROUND(E38*H38,2)</f>
        <v>0</v>
      </c>
      <c r="J38" s="181"/>
      <c r="K38" s="182">
        <f>ROUND(E38*J38,2)</f>
        <v>0</v>
      </c>
      <c r="L38" s="182">
        <v>21</v>
      </c>
      <c r="M38" s="182">
        <f>G38*(1+L38/100)</f>
        <v>0</v>
      </c>
      <c r="N38" s="180">
        <v>8.0000000000000004E-4</v>
      </c>
      <c r="O38" s="180">
        <f>ROUND(E38*N38,2)</f>
        <v>0</v>
      </c>
      <c r="P38" s="180">
        <v>0</v>
      </c>
      <c r="Q38" s="180">
        <f>ROUND(E38*P38,2)</f>
        <v>0</v>
      </c>
      <c r="R38" s="182" t="s">
        <v>228</v>
      </c>
      <c r="S38" s="182" t="s">
        <v>160</v>
      </c>
      <c r="T38" s="183" t="s">
        <v>160</v>
      </c>
      <c r="U38" s="160">
        <v>0</v>
      </c>
      <c r="V38" s="160">
        <f>ROUND(E38*U38,2)</f>
        <v>0</v>
      </c>
      <c r="W38" s="160"/>
      <c r="X38" s="160" t="s">
        <v>229</v>
      </c>
      <c r="Y38" s="160" t="s">
        <v>163</v>
      </c>
      <c r="Z38" s="150"/>
      <c r="AA38" s="150"/>
      <c r="AB38" s="150"/>
      <c r="AC38" s="150"/>
      <c r="AD38" s="150"/>
      <c r="AE38" s="150"/>
      <c r="AF38" s="150"/>
      <c r="AG38" s="150" t="s">
        <v>230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77">
        <v>13</v>
      </c>
      <c r="B39" s="178" t="s">
        <v>233</v>
      </c>
      <c r="C39" s="186" t="s">
        <v>234</v>
      </c>
      <c r="D39" s="179" t="s">
        <v>203</v>
      </c>
      <c r="E39" s="180">
        <v>2</v>
      </c>
      <c r="F39" s="181"/>
      <c r="G39" s="182">
        <f>ROUND(E39*F39,2)</f>
        <v>0</v>
      </c>
      <c r="H39" s="181"/>
      <c r="I39" s="182">
        <f>ROUND(E39*H39,2)</f>
        <v>0</v>
      </c>
      <c r="J39" s="181"/>
      <c r="K39" s="182">
        <f>ROUND(E39*J39,2)</f>
        <v>0</v>
      </c>
      <c r="L39" s="182">
        <v>21</v>
      </c>
      <c r="M39" s="182">
        <f>G39*(1+L39/100)</f>
        <v>0</v>
      </c>
      <c r="N39" s="180">
        <v>1.1999999999999999E-3</v>
      </c>
      <c r="O39" s="180">
        <f>ROUND(E39*N39,2)</f>
        <v>0</v>
      </c>
      <c r="P39" s="180">
        <v>0</v>
      </c>
      <c r="Q39" s="180">
        <f>ROUND(E39*P39,2)</f>
        <v>0</v>
      </c>
      <c r="R39" s="182" t="s">
        <v>228</v>
      </c>
      <c r="S39" s="182" t="s">
        <v>160</v>
      </c>
      <c r="T39" s="183" t="s">
        <v>160</v>
      </c>
      <c r="U39" s="160">
        <v>0</v>
      </c>
      <c r="V39" s="160">
        <f>ROUND(E39*U39,2)</f>
        <v>0</v>
      </c>
      <c r="W39" s="160"/>
      <c r="X39" s="160" t="s">
        <v>229</v>
      </c>
      <c r="Y39" s="160" t="s">
        <v>163</v>
      </c>
      <c r="Z39" s="150"/>
      <c r="AA39" s="150"/>
      <c r="AB39" s="150"/>
      <c r="AC39" s="150"/>
      <c r="AD39" s="150"/>
      <c r="AE39" s="150"/>
      <c r="AF39" s="150"/>
      <c r="AG39" s="150" t="s">
        <v>230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77">
        <v>14</v>
      </c>
      <c r="B40" s="178" t="s">
        <v>235</v>
      </c>
      <c r="C40" s="186" t="s">
        <v>236</v>
      </c>
      <c r="D40" s="179" t="s">
        <v>203</v>
      </c>
      <c r="E40" s="180">
        <v>1</v>
      </c>
      <c r="F40" s="181"/>
      <c r="G40" s="182">
        <f>ROUND(E40*F40,2)</f>
        <v>0</v>
      </c>
      <c r="H40" s="181"/>
      <c r="I40" s="182">
        <f>ROUND(E40*H40,2)</f>
        <v>0</v>
      </c>
      <c r="J40" s="181"/>
      <c r="K40" s="182">
        <f>ROUND(E40*J40,2)</f>
        <v>0</v>
      </c>
      <c r="L40" s="182">
        <v>21</v>
      </c>
      <c r="M40" s="182">
        <f>G40*(1+L40/100)</f>
        <v>0</v>
      </c>
      <c r="N40" s="180">
        <v>3.0000000000000001E-3</v>
      </c>
      <c r="O40" s="180">
        <f>ROUND(E40*N40,2)</f>
        <v>0</v>
      </c>
      <c r="P40" s="180">
        <v>0</v>
      </c>
      <c r="Q40" s="180">
        <f>ROUND(E40*P40,2)</f>
        <v>0</v>
      </c>
      <c r="R40" s="182" t="s">
        <v>228</v>
      </c>
      <c r="S40" s="182" t="s">
        <v>160</v>
      </c>
      <c r="T40" s="183" t="s">
        <v>160</v>
      </c>
      <c r="U40" s="160">
        <v>0</v>
      </c>
      <c r="V40" s="160">
        <f>ROUND(E40*U40,2)</f>
        <v>0</v>
      </c>
      <c r="W40" s="160"/>
      <c r="X40" s="160" t="s">
        <v>229</v>
      </c>
      <c r="Y40" s="160" t="s">
        <v>163</v>
      </c>
      <c r="Z40" s="150"/>
      <c r="AA40" s="150"/>
      <c r="AB40" s="150"/>
      <c r="AC40" s="150"/>
      <c r="AD40" s="150"/>
      <c r="AE40" s="150"/>
      <c r="AF40" s="150"/>
      <c r="AG40" s="150" t="s">
        <v>230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x14ac:dyDescent="0.2">
      <c r="A41" s="162" t="s">
        <v>155</v>
      </c>
      <c r="B41" s="163" t="s">
        <v>84</v>
      </c>
      <c r="C41" s="184" t="s">
        <v>85</v>
      </c>
      <c r="D41" s="164"/>
      <c r="E41" s="165"/>
      <c r="F41" s="166"/>
      <c r="G41" s="166">
        <f>SUMIF(AG42:AG53,"&lt;&gt;NOR",G42:G53)</f>
        <v>0</v>
      </c>
      <c r="H41" s="166"/>
      <c r="I41" s="166">
        <f>SUM(I42:I53)</f>
        <v>0</v>
      </c>
      <c r="J41" s="166"/>
      <c r="K41" s="166">
        <f>SUM(K42:K53)</f>
        <v>0</v>
      </c>
      <c r="L41" s="166"/>
      <c r="M41" s="166">
        <f>SUM(M42:M53)</f>
        <v>0</v>
      </c>
      <c r="N41" s="165"/>
      <c r="O41" s="165">
        <f>SUM(O42:O53)</f>
        <v>3.83</v>
      </c>
      <c r="P41" s="165"/>
      <c r="Q41" s="165">
        <f>SUM(Q42:Q53)</f>
        <v>0</v>
      </c>
      <c r="R41" s="166"/>
      <c r="S41" s="166"/>
      <c r="T41" s="167"/>
      <c r="U41" s="161"/>
      <c r="V41" s="161">
        <f>SUM(V42:V53)</f>
        <v>58.720000000000006</v>
      </c>
      <c r="W41" s="161"/>
      <c r="X41" s="161"/>
      <c r="Y41" s="161"/>
      <c r="AG41" t="s">
        <v>156</v>
      </c>
    </row>
    <row r="42" spans="1:60" outlineLevel="1" x14ac:dyDescent="0.2">
      <c r="A42" s="169">
        <v>15</v>
      </c>
      <c r="B42" s="170" t="s">
        <v>237</v>
      </c>
      <c r="C42" s="185" t="s">
        <v>238</v>
      </c>
      <c r="D42" s="171" t="s">
        <v>224</v>
      </c>
      <c r="E42" s="172">
        <v>9.8800000000000008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2">
        <v>3.7100000000000002E-3</v>
      </c>
      <c r="O42" s="172">
        <f>ROUND(E42*N42,2)</f>
        <v>0.04</v>
      </c>
      <c r="P42" s="172">
        <v>0</v>
      </c>
      <c r="Q42" s="172">
        <f>ROUND(E42*P42,2)</f>
        <v>0</v>
      </c>
      <c r="R42" s="174" t="s">
        <v>185</v>
      </c>
      <c r="S42" s="174" t="s">
        <v>160</v>
      </c>
      <c r="T42" s="175" t="s">
        <v>160</v>
      </c>
      <c r="U42" s="160">
        <v>0.18</v>
      </c>
      <c r="V42" s="160">
        <f>ROUND(E42*U42,2)</f>
        <v>1.78</v>
      </c>
      <c r="W42" s="160"/>
      <c r="X42" s="160" t="s">
        <v>186</v>
      </c>
      <c r="Y42" s="160" t="s">
        <v>163</v>
      </c>
      <c r="Z42" s="150"/>
      <c r="AA42" s="150"/>
      <c r="AB42" s="150"/>
      <c r="AC42" s="150"/>
      <c r="AD42" s="150"/>
      <c r="AE42" s="150"/>
      <c r="AF42" s="150"/>
      <c r="AG42" s="150" t="s">
        <v>187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2" x14ac:dyDescent="0.2">
      <c r="A43" s="157"/>
      <c r="B43" s="158"/>
      <c r="C43" s="194" t="s">
        <v>239</v>
      </c>
      <c r="D43" s="190"/>
      <c r="E43" s="191">
        <v>9.8800000000000008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191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69">
        <v>16</v>
      </c>
      <c r="B44" s="170" t="s">
        <v>240</v>
      </c>
      <c r="C44" s="185" t="s">
        <v>241</v>
      </c>
      <c r="D44" s="171" t="s">
        <v>194</v>
      </c>
      <c r="E44" s="172">
        <v>79.224400000000003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2">
        <v>4.4139999999999999E-2</v>
      </c>
      <c r="O44" s="172">
        <f>ROUND(E44*N44,2)</f>
        <v>3.5</v>
      </c>
      <c r="P44" s="172">
        <v>0</v>
      </c>
      <c r="Q44" s="172">
        <f>ROUND(E44*P44,2)</f>
        <v>0</v>
      </c>
      <c r="R44" s="174" t="s">
        <v>195</v>
      </c>
      <c r="S44" s="174" t="s">
        <v>160</v>
      </c>
      <c r="T44" s="175" t="s">
        <v>160</v>
      </c>
      <c r="U44" s="160">
        <v>0.6</v>
      </c>
      <c r="V44" s="160">
        <f>ROUND(E44*U44,2)</f>
        <v>47.53</v>
      </c>
      <c r="W44" s="160"/>
      <c r="X44" s="160" t="s">
        <v>186</v>
      </c>
      <c r="Y44" s="160" t="s">
        <v>163</v>
      </c>
      <c r="Z44" s="150"/>
      <c r="AA44" s="150"/>
      <c r="AB44" s="150"/>
      <c r="AC44" s="150"/>
      <c r="AD44" s="150"/>
      <c r="AE44" s="150"/>
      <c r="AF44" s="150"/>
      <c r="AG44" s="150" t="s">
        <v>187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2" x14ac:dyDescent="0.2">
      <c r="A45" s="157"/>
      <c r="B45" s="158"/>
      <c r="C45" s="194" t="s">
        <v>242</v>
      </c>
      <c r="D45" s="190"/>
      <c r="E45" s="191">
        <v>22.523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191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3" x14ac:dyDescent="0.2">
      <c r="A46" s="157"/>
      <c r="B46" s="158"/>
      <c r="C46" s="194" t="s">
        <v>243</v>
      </c>
      <c r="D46" s="190"/>
      <c r="E46" s="191">
        <v>15.15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191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3" x14ac:dyDescent="0.2">
      <c r="A47" s="157"/>
      <c r="B47" s="158"/>
      <c r="C47" s="194" t="s">
        <v>244</v>
      </c>
      <c r="D47" s="190"/>
      <c r="E47" s="191">
        <v>14.6854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191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3" x14ac:dyDescent="0.2">
      <c r="A48" s="157"/>
      <c r="B48" s="158"/>
      <c r="C48" s="194" t="s">
        <v>245</v>
      </c>
      <c r="D48" s="190"/>
      <c r="E48" s="191">
        <v>16.16</v>
      </c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191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3" x14ac:dyDescent="0.2">
      <c r="A49" s="157"/>
      <c r="B49" s="158"/>
      <c r="C49" s="194" t="s">
        <v>246</v>
      </c>
      <c r="D49" s="190"/>
      <c r="E49" s="191">
        <v>10.706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191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7">
        <v>17</v>
      </c>
      <c r="B50" s="178" t="s">
        <v>247</v>
      </c>
      <c r="C50" s="186" t="s">
        <v>248</v>
      </c>
      <c r="D50" s="179" t="s">
        <v>194</v>
      </c>
      <c r="E50" s="180">
        <v>5</v>
      </c>
      <c r="F50" s="181"/>
      <c r="G50" s="182">
        <f>ROUND(E50*F50,2)</f>
        <v>0</v>
      </c>
      <c r="H50" s="181"/>
      <c r="I50" s="182">
        <f>ROUND(E50*H50,2)</f>
        <v>0</v>
      </c>
      <c r="J50" s="181"/>
      <c r="K50" s="182">
        <f>ROUND(E50*J50,2)</f>
        <v>0</v>
      </c>
      <c r="L50" s="182">
        <v>21</v>
      </c>
      <c r="M50" s="182">
        <f>G50*(1+L50/100)</f>
        <v>0</v>
      </c>
      <c r="N50" s="180">
        <v>4.7660000000000001E-2</v>
      </c>
      <c r="O50" s="180">
        <f>ROUND(E50*N50,2)</f>
        <v>0.24</v>
      </c>
      <c r="P50" s="180">
        <v>0</v>
      </c>
      <c r="Q50" s="180">
        <f>ROUND(E50*P50,2)</f>
        <v>0</v>
      </c>
      <c r="R50" s="182" t="s">
        <v>195</v>
      </c>
      <c r="S50" s="182" t="s">
        <v>160</v>
      </c>
      <c r="T50" s="183" t="s">
        <v>160</v>
      </c>
      <c r="U50" s="160">
        <v>0.84</v>
      </c>
      <c r="V50" s="160">
        <f>ROUND(E50*U50,2)</f>
        <v>4.2</v>
      </c>
      <c r="W50" s="160"/>
      <c r="X50" s="160" t="s">
        <v>186</v>
      </c>
      <c r="Y50" s="160" t="s">
        <v>163</v>
      </c>
      <c r="Z50" s="150"/>
      <c r="AA50" s="150"/>
      <c r="AB50" s="150"/>
      <c r="AC50" s="150"/>
      <c r="AD50" s="150"/>
      <c r="AE50" s="150"/>
      <c r="AF50" s="150"/>
      <c r="AG50" s="150" t="s">
        <v>187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69">
        <v>18</v>
      </c>
      <c r="B51" s="170" t="s">
        <v>249</v>
      </c>
      <c r="C51" s="185" t="s">
        <v>250</v>
      </c>
      <c r="D51" s="171" t="s">
        <v>194</v>
      </c>
      <c r="E51" s="172">
        <v>14.48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2">
        <v>3.6099999999999999E-3</v>
      </c>
      <c r="O51" s="172">
        <f>ROUND(E51*N51,2)</f>
        <v>0.05</v>
      </c>
      <c r="P51" s="172">
        <v>0</v>
      </c>
      <c r="Q51" s="172">
        <f>ROUND(E51*P51,2)</f>
        <v>0</v>
      </c>
      <c r="R51" s="174" t="s">
        <v>195</v>
      </c>
      <c r="S51" s="174" t="s">
        <v>160</v>
      </c>
      <c r="T51" s="175" t="s">
        <v>160</v>
      </c>
      <c r="U51" s="160">
        <v>0.36</v>
      </c>
      <c r="V51" s="160">
        <f>ROUND(E51*U51,2)</f>
        <v>5.21</v>
      </c>
      <c r="W51" s="160"/>
      <c r="X51" s="160" t="s">
        <v>186</v>
      </c>
      <c r="Y51" s="160" t="s">
        <v>163</v>
      </c>
      <c r="Z51" s="150"/>
      <c r="AA51" s="150"/>
      <c r="AB51" s="150"/>
      <c r="AC51" s="150"/>
      <c r="AD51" s="150"/>
      <c r="AE51" s="150"/>
      <c r="AF51" s="150"/>
      <c r="AG51" s="150" t="s">
        <v>187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2" x14ac:dyDescent="0.2">
      <c r="A52" s="157"/>
      <c r="B52" s="158"/>
      <c r="C52" s="194" t="s">
        <v>251</v>
      </c>
      <c r="D52" s="190"/>
      <c r="E52" s="191">
        <v>0.48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50"/>
      <c r="AA52" s="150"/>
      <c r="AB52" s="150"/>
      <c r="AC52" s="150"/>
      <c r="AD52" s="150"/>
      <c r="AE52" s="150"/>
      <c r="AF52" s="150"/>
      <c r="AG52" s="150" t="s">
        <v>191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3" x14ac:dyDescent="0.2">
      <c r="A53" s="157"/>
      <c r="B53" s="158"/>
      <c r="C53" s="194" t="s">
        <v>252</v>
      </c>
      <c r="D53" s="190"/>
      <c r="E53" s="191">
        <v>14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50"/>
      <c r="AA53" s="150"/>
      <c r="AB53" s="150"/>
      <c r="AC53" s="150"/>
      <c r="AD53" s="150"/>
      <c r="AE53" s="150"/>
      <c r="AF53" s="150"/>
      <c r="AG53" s="150" t="s">
        <v>191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x14ac:dyDescent="0.2">
      <c r="A54" s="162" t="s">
        <v>155</v>
      </c>
      <c r="B54" s="163" t="s">
        <v>86</v>
      </c>
      <c r="C54" s="184" t="s">
        <v>87</v>
      </c>
      <c r="D54" s="164"/>
      <c r="E54" s="165"/>
      <c r="F54" s="166"/>
      <c r="G54" s="166">
        <f>SUMIF(AG55:AG57,"&lt;&gt;NOR",G55:G57)</f>
        <v>0</v>
      </c>
      <c r="H54" s="166"/>
      <c r="I54" s="166">
        <f>SUM(I55:I57)</f>
        <v>0</v>
      </c>
      <c r="J54" s="166"/>
      <c r="K54" s="166">
        <f>SUM(K55:K57)</f>
        <v>0</v>
      </c>
      <c r="L54" s="166"/>
      <c r="M54" s="166">
        <f>SUM(M55:M57)</f>
        <v>0</v>
      </c>
      <c r="N54" s="165"/>
      <c r="O54" s="165">
        <f>SUM(O55:O57)</f>
        <v>0.12</v>
      </c>
      <c r="P54" s="165"/>
      <c r="Q54" s="165">
        <f>SUM(Q55:Q57)</f>
        <v>0</v>
      </c>
      <c r="R54" s="166"/>
      <c r="S54" s="166"/>
      <c r="T54" s="167"/>
      <c r="U54" s="161"/>
      <c r="V54" s="161">
        <f>SUM(V55:V57)</f>
        <v>15.48</v>
      </c>
      <c r="W54" s="161"/>
      <c r="X54" s="161"/>
      <c r="Y54" s="161"/>
      <c r="AG54" t="s">
        <v>156</v>
      </c>
    </row>
    <row r="55" spans="1:60" outlineLevel="1" x14ac:dyDescent="0.2">
      <c r="A55" s="169">
        <v>19</v>
      </c>
      <c r="B55" s="170" t="s">
        <v>253</v>
      </c>
      <c r="C55" s="185" t="s">
        <v>254</v>
      </c>
      <c r="D55" s="171" t="s">
        <v>194</v>
      </c>
      <c r="E55" s="172">
        <v>73.73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2">
        <v>1.58E-3</v>
      </c>
      <c r="O55" s="172">
        <f>ROUND(E55*N55,2)</f>
        <v>0.12</v>
      </c>
      <c r="P55" s="172">
        <v>0</v>
      </c>
      <c r="Q55" s="172">
        <f>ROUND(E55*P55,2)</f>
        <v>0</v>
      </c>
      <c r="R55" s="174" t="s">
        <v>255</v>
      </c>
      <c r="S55" s="174" t="s">
        <v>160</v>
      </c>
      <c r="T55" s="175" t="s">
        <v>160</v>
      </c>
      <c r="U55" s="160">
        <v>0.21</v>
      </c>
      <c r="V55" s="160">
        <f>ROUND(E55*U55,2)</f>
        <v>15.48</v>
      </c>
      <c r="W55" s="160"/>
      <c r="X55" s="160" t="s">
        <v>186</v>
      </c>
      <c r="Y55" s="160" t="s">
        <v>163</v>
      </c>
      <c r="Z55" s="150"/>
      <c r="AA55" s="150"/>
      <c r="AB55" s="150"/>
      <c r="AC55" s="150"/>
      <c r="AD55" s="150"/>
      <c r="AE55" s="150"/>
      <c r="AF55" s="150"/>
      <c r="AG55" s="150" t="s">
        <v>187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2" x14ac:dyDescent="0.2">
      <c r="A56" s="157"/>
      <c r="B56" s="158"/>
      <c r="C56" s="194" t="s">
        <v>256</v>
      </c>
      <c r="D56" s="190"/>
      <c r="E56" s="191">
        <v>37.01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191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3" x14ac:dyDescent="0.2">
      <c r="A57" s="157"/>
      <c r="B57" s="158"/>
      <c r="C57" s="194" t="s">
        <v>257</v>
      </c>
      <c r="D57" s="190"/>
      <c r="E57" s="191">
        <v>36.72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191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62" t="s">
        <v>155</v>
      </c>
      <c r="B58" s="163" t="s">
        <v>88</v>
      </c>
      <c r="C58" s="184" t="s">
        <v>89</v>
      </c>
      <c r="D58" s="164"/>
      <c r="E58" s="165"/>
      <c r="F58" s="166"/>
      <c r="G58" s="166">
        <f>SUMIF(AG59:AG62,"&lt;&gt;NOR",G59:G62)</f>
        <v>0</v>
      </c>
      <c r="H58" s="166"/>
      <c r="I58" s="166">
        <f>SUM(I59:I62)</f>
        <v>0</v>
      </c>
      <c r="J58" s="166"/>
      <c r="K58" s="166">
        <f>SUM(K59:K62)</f>
        <v>0</v>
      </c>
      <c r="L58" s="166"/>
      <c r="M58" s="166">
        <f>SUM(M59:M62)</f>
        <v>0</v>
      </c>
      <c r="N58" s="165"/>
      <c r="O58" s="165">
        <f>SUM(O59:O62)</f>
        <v>0</v>
      </c>
      <c r="P58" s="165"/>
      <c r="Q58" s="165">
        <f>SUM(Q59:Q62)</f>
        <v>0</v>
      </c>
      <c r="R58" s="166"/>
      <c r="S58" s="166"/>
      <c r="T58" s="167"/>
      <c r="U58" s="161"/>
      <c r="V58" s="161">
        <f>SUM(V59:V62)</f>
        <v>23.25</v>
      </c>
      <c r="W58" s="161"/>
      <c r="X58" s="161"/>
      <c r="Y58" s="161"/>
      <c r="AG58" t="s">
        <v>156</v>
      </c>
    </row>
    <row r="59" spans="1:60" ht="56.25" outlineLevel="1" x14ac:dyDescent="0.2">
      <c r="A59" s="169">
        <v>20</v>
      </c>
      <c r="B59" s="170" t="s">
        <v>258</v>
      </c>
      <c r="C59" s="185" t="s">
        <v>259</v>
      </c>
      <c r="D59" s="171" t="s">
        <v>194</v>
      </c>
      <c r="E59" s="172">
        <v>75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2">
        <v>4.0000000000000003E-5</v>
      </c>
      <c r="O59" s="172">
        <f>ROUND(E59*N59,2)</f>
        <v>0</v>
      </c>
      <c r="P59" s="172">
        <v>0</v>
      </c>
      <c r="Q59" s="172">
        <f>ROUND(E59*P59,2)</f>
        <v>0</v>
      </c>
      <c r="R59" s="174" t="s">
        <v>195</v>
      </c>
      <c r="S59" s="174" t="s">
        <v>160</v>
      </c>
      <c r="T59" s="175" t="s">
        <v>160</v>
      </c>
      <c r="U59" s="160">
        <v>0.31</v>
      </c>
      <c r="V59" s="160">
        <f>ROUND(E59*U59,2)</f>
        <v>23.25</v>
      </c>
      <c r="W59" s="160"/>
      <c r="X59" s="160" t="s">
        <v>186</v>
      </c>
      <c r="Y59" s="160" t="s">
        <v>163</v>
      </c>
      <c r="Z59" s="150"/>
      <c r="AA59" s="150"/>
      <c r="AB59" s="150"/>
      <c r="AC59" s="150"/>
      <c r="AD59" s="150"/>
      <c r="AE59" s="150"/>
      <c r="AF59" s="150"/>
      <c r="AG59" s="150" t="s">
        <v>187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2" x14ac:dyDescent="0.2">
      <c r="A60" s="157"/>
      <c r="B60" s="158"/>
      <c r="C60" s="194" t="s">
        <v>260</v>
      </c>
      <c r="D60" s="190"/>
      <c r="E60" s="191">
        <v>75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191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69">
        <v>21</v>
      </c>
      <c r="B61" s="170" t="s">
        <v>261</v>
      </c>
      <c r="C61" s="185" t="s">
        <v>262</v>
      </c>
      <c r="D61" s="171" t="s">
        <v>194</v>
      </c>
      <c r="E61" s="172">
        <v>47.6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21</v>
      </c>
      <c r="M61" s="174">
        <f>G61*(1+L61/100)</f>
        <v>0</v>
      </c>
      <c r="N61" s="172">
        <v>4.0000000000000003E-5</v>
      </c>
      <c r="O61" s="172">
        <f>ROUND(E61*N61,2)</f>
        <v>0</v>
      </c>
      <c r="P61" s="172">
        <v>0</v>
      </c>
      <c r="Q61" s="172">
        <f>ROUND(E61*P61,2)</f>
        <v>0</v>
      </c>
      <c r="R61" s="174"/>
      <c r="S61" s="174" t="s">
        <v>178</v>
      </c>
      <c r="T61" s="175" t="s">
        <v>161</v>
      </c>
      <c r="U61" s="160">
        <v>0</v>
      </c>
      <c r="V61" s="160">
        <f>ROUND(E61*U61,2)</f>
        <v>0</v>
      </c>
      <c r="W61" s="160"/>
      <c r="X61" s="160" t="s">
        <v>186</v>
      </c>
      <c r="Y61" s="160" t="s">
        <v>163</v>
      </c>
      <c r="Z61" s="150"/>
      <c r="AA61" s="150"/>
      <c r="AB61" s="150"/>
      <c r="AC61" s="150"/>
      <c r="AD61" s="150"/>
      <c r="AE61" s="150"/>
      <c r="AF61" s="150"/>
      <c r="AG61" s="150" t="s">
        <v>263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2" x14ac:dyDescent="0.2">
      <c r="A62" s="157"/>
      <c r="B62" s="158"/>
      <c r="C62" s="194" t="s">
        <v>264</v>
      </c>
      <c r="D62" s="190"/>
      <c r="E62" s="191">
        <v>47.6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60"/>
      <c r="Z62" s="150"/>
      <c r="AA62" s="150"/>
      <c r="AB62" s="150"/>
      <c r="AC62" s="150"/>
      <c r="AD62" s="150"/>
      <c r="AE62" s="150"/>
      <c r="AF62" s="150"/>
      <c r="AG62" s="150" t="s">
        <v>191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x14ac:dyDescent="0.2">
      <c r="A63" s="162" t="s">
        <v>155</v>
      </c>
      <c r="B63" s="163" t="s">
        <v>90</v>
      </c>
      <c r="C63" s="184" t="s">
        <v>91</v>
      </c>
      <c r="D63" s="164"/>
      <c r="E63" s="165"/>
      <c r="F63" s="166"/>
      <c r="G63" s="166">
        <f>SUMIF(AG64:AG101,"&lt;&gt;NOR",G64:G101)</f>
        <v>0</v>
      </c>
      <c r="H63" s="166"/>
      <c r="I63" s="166">
        <f>SUM(I64:I101)</f>
        <v>0</v>
      </c>
      <c r="J63" s="166"/>
      <c r="K63" s="166">
        <f>SUM(K64:K101)</f>
        <v>0</v>
      </c>
      <c r="L63" s="166"/>
      <c r="M63" s="166">
        <f>SUM(M64:M101)</f>
        <v>0</v>
      </c>
      <c r="N63" s="165"/>
      <c r="O63" s="165">
        <f>SUM(O64:O101)</f>
        <v>0.06</v>
      </c>
      <c r="P63" s="165"/>
      <c r="Q63" s="165">
        <f>SUM(Q64:Q101)</f>
        <v>18.590000000000003</v>
      </c>
      <c r="R63" s="166"/>
      <c r="S63" s="166"/>
      <c r="T63" s="167"/>
      <c r="U63" s="161"/>
      <c r="V63" s="161">
        <f>SUM(V64:V101)</f>
        <v>83.28</v>
      </c>
      <c r="W63" s="161"/>
      <c r="X63" s="161"/>
      <c r="Y63" s="161"/>
      <c r="AG63" t="s">
        <v>156</v>
      </c>
    </row>
    <row r="64" spans="1:60" outlineLevel="1" x14ac:dyDescent="0.2">
      <c r="A64" s="169">
        <v>22</v>
      </c>
      <c r="B64" s="170" t="s">
        <v>265</v>
      </c>
      <c r="C64" s="185" t="s">
        <v>266</v>
      </c>
      <c r="D64" s="171" t="s">
        <v>194</v>
      </c>
      <c r="E64" s="172">
        <v>14.894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2">
        <v>6.7000000000000002E-4</v>
      </c>
      <c r="O64" s="172">
        <f>ROUND(E64*N64,2)</f>
        <v>0.01</v>
      </c>
      <c r="P64" s="172">
        <v>0.184</v>
      </c>
      <c r="Q64" s="172">
        <f>ROUND(E64*P64,2)</f>
        <v>2.74</v>
      </c>
      <c r="R64" s="174" t="s">
        <v>267</v>
      </c>
      <c r="S64" s="174" t="s">
        <v>160</v>
      </c>
      <c r="T64" s="175" t="s">
        <v>160</v>
      </c>
      <c r="U64" s="160">
        <v>0.22700000000000001</v>
      </c>
      <c r="V64" s="160">
        <f>ROUND(E64*U64,2)</f>
        <v>3.38</v>
      </c>
      <c r="W64" s="160"/>
      <c r="X64" s="160" t="s">
        <v>186</v>
      </c>
      <c r="Y64" s="160" t="s">
        <v>163</v>
      </c>
      <c r="Z64" s="150"/>
      <c r="AA64" s="150"/>
      <c r="AB64" s="150"/>
      <c r="AC64" s="150"/>
      <c r="AD64" s="150"/>
      <c r="AE64" s="150"/>
      <c r="AF64" s="150"/>
      <c r="AG64" s="150" t="s">
        <v>187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2.5" outlineLevel="2" x14ac:dyDescent="0.2">
      <c r="A65" s="157"/>
      <c r="B65" s="158"/>
      <c r="C65" s="263" t="s">
        <v>268</v>
      </c>
      <c r="D65" s="264"/>
      <c r="E65" s="264"/>
      <c r="F65" s="264"/>
      <c r="G65" s="264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189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76" t="str">
        <f>C65</f>
        <v>nebo vybourání otvorů průřezové plochy přes 4 m2 v příčkách, včetně pomocného lešení o výšce podlahy do 1900 mm a pro zatížení do 1,5 kPa  (150 kg/m2),</v>
      </c>
      <c r="BB65" s="150"/>
      <c r="BC65" s="150"/>
      <c r="BD65" s="150"/>
      <c r="BE65" s="150"/>
      <c r="BF65" s="150"/>
      <c r="BG65" s="150"/>
      <c r="BH65" s="150"/>
    </row>
    <row r="66" spans="1:60" outlineLevel="2" x14ac:dyDescent="0.2">
      <c r="A66" s="157"/>
      <c r="B66" s="158"/>
      <c r="C66" s="194" t="s">
        <v>269</v>
      </c>
      <c r="D66" s="190"/>
      <c r="E66" s="191">
        <v>14.894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191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69">
        <v>23</v>
      </c>
      <c r="B67" s="170" t="s">
        <v>270</v>
      </c>
      <c r="C67" s="185" t="s">
        <v>271</v>
      </c>
      <c r="D67" s="171" t="s">
        <v>194</v>
      </c>
      <c r="E67" s="172">
        <v>15.2325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2">
        <v>6.7000000000000002E-4</v>
      </c>
      <c r="O67" s="172">
        <f>ROUND(E67*N67,2)</f>
        <v>0.01</v>
      </c>
      <c r="P67" s="172">
        <v>0.31900000000000001</v>
      </c>
      <c r="Q67" s="172">
        <f>ROUND(E67*P67,2)</f>
        <v>4.8600000000000003</v>
      </c>
      <c r="R67" s="174" t="s">
        <v>267</v>
      </c>
      <c r="S67" s="174" t="s">
        <v>160</v>
      </c>
      <c r="T67" s="175" t="s">
        <v>160</v>
      </c>
      <c r="U67" s="160">
        <v>0.317</v>
      </c>
      <c r="V67" s="160">
        <f>ROUND(E67*U67,2)</f>
        <v>4.83</v>
      </c>
      <c r="W67" s="160"/>
      <c r="X67" s="160" t="s">
        <v>186</v>
      </c>
      <c r="Y67" s="160" t="s">
        <v>163</v>
      </c>
      <c r="Z67" s="150"/>
      <c r="AA67" s="150"/>
      <c r="AB67" s="150"/>
      <c r="AC67" s="150"/>
      <c r="AD67" s="150"/>
      <c r="AE67" s="150"/>
      <c r="AF67" s="150"/>
      <c r="AG67" s="150" t="s">
        <v>187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2.5" outlineLevel="2" x14ac:dyDescent="0.2">
      <c r="A68" s="157"/>
      <c r="B68" s="158"/>
      <c r="C68" s="263" t="s">
        <v>268</v>
      </c>
      <c r="D68" s="264"/>
      <c r="E68" s="264"/>
      <c r="F68" s="264"/>
      <c r="G68" s="264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189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76" t="str">
        <f>C68</f>
        <v>nebo vybourání otvorů průřezové plochy přes 4 m2 v příčkách, včetně pomocného lešení o výšce podlahy do 1900 mm a pro zatížení do 1,5 kPa  (150 kg/m2),</v>
      </c>
      <c r="BB68" s="150"/>
      <c r="BC68" s="150"/>
      <c r="BD68" s="150"/>
      <c r="BE68" s="150"/>
      <c r="BF68" s="150"/>
      <c r="BG68" s="150"/>
      <c r="BH68" s="150"/>
    </row>
    <row r="69" spans="1:60" outlineLevel="2" x14ac:dyDescent="0.2">
      <c r="A69" s="157"/>
      <c r="B69" s="158"/>
      <c r="C69" s="194" t="s">
        <v>272</v>
      </c>
      <c r="D69" s="190"/>
      <c r="E69" s="191">
        <v>15.2325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191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ht="22.5" outlineLevel="1" x14ac:dyDescent="0.2">
      <c r="A70" s="169">
        <v>24</v>
      </c>
      <c r="B70" s="170" t="s">
        <v>273</v>
      </c>
      <c r="C70" s="185" t="s">
        <v>274</v>
      </c>
      <c r="D70" s="171" t="s">
        <v>194</v>
      </c>
      <c r="E70" s="172">
        <v>14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2">
        <v>6.7000000000000002E-4</v>
      </c>
      <c r="O70" s="172">
        <f>ROUND(E70*N70,2)</f>
        <v>0.01</v>
      </c>
      <c r="P70" s="172">
        <v>0.14499999999999999</v>
      </c>
      <c r="Q70" s="172">
        <f>ROUND(E70*P70,2)</f>
        <v>2.0299999999999998</v>
      </c>
      <c r="R70" s="174" t="s">
        <v>267</v>
      </c>
      <c r="S70" s="174" t="s">
        <v>160</v>
      </c>
      <c r="T70" s="175" t="s">
        <v>160</v>
      </c>
      <c r="U70" s="160">
        <v>0.27100000000000002</v>
      </c>
      <c r="V70" s="160">
        <f>ROUND(E70*U70,2)</f>
        <v>3.79</v>
      </c>
      <c r="W70" s="160"/>
      <c r="X70" s="160" t="s">
        <v>186</v>
      </c>
      <c r="Y70" s="160" t="s">
        <v>163</v>
      </c>
      <c r="Z70" s="150"/>
      <c r="AA70" s="150"/>
      <c r="AB70" s="150"/>
      <c r="AC70" s="150"/>
      <c r="AD70" s="150"/>
      <c r="AE70" s="150"/>
      <c r="AF70" s="150"/>
      <c r="AG70" s="150" t="s">
        <v>187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2" x14ac:dyDescent="0.2">
      <c r="A71" s="157"/>
      <c r="B71" s="158"/>
      <c r="C71" s="263" t="s">
        <v>275</v>
      </c>
      <c r="D71" s="264"/>
      <c r="E71" s="264"/>
      <c r="F71" s="264"/>
      <c r="G71" s="264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189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76" t="str">
        <f>C71</f>
        <v>nebo vybourání otvorů jakýchkoliv rozměrů, včetně pomocného lešení o výšce podlahy do 1900 mm a pro zatížení do 1,5 kPa  (150 kg/m2),</v>
      </c>
      <c r="BB71" s="150"/>
      <c r="BC71" s="150"/>
      <c r="BD71" s="150"/>
      <c r="BE71" s="150"/>
      <c r="BF71" s="150"/>
      <c r="BG71" s="150"/>
      <c r="BH71" s="150"/>
    </row>
    <row r="72" spans="1:60" ht="22.5" outlineLevel="1" x14ac:dyDescent="0.2">
      <c r="A72" s="169">
        <v>25</v>
      </c>
      <c r="B72" s="170" t="s">
        <v>276</v>
      </c>
      <c r="C72" s="185" t="s">
        <v>277</v>
      </c>
      <c r="D72" s="171" t="s">
        <v>194</v>
      </c>
      <c r="E72" s="172">
        <v>37.01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2">
        <v>3.3E-4</v>
      </c>
      <c r="O72" s="172">
        <f>ROUND(E72*N72,2)</f>
        <v>0.01</v>
      </c>
      <c r="P72" s="172">
        <v>1.183E-2</v>
      </c>
      <c r="Q72" s="172">
        <f>ROUND(E72*P72,2)</f>
        <v>0.44</v>
      </c>
      <c r="R72" s="174" t="s">
        <v>267</v>
      </c>
      <c r="S72" s="174" t="s">
        <v>160</v>
      </c>
      <c r="T72" s="175" t="s">
        <v>160</v>
      </c>
      <c r="U72" s="160">
        <v>0.34599999999999997</v>
      </c>
      <c r="V72" s="160">
        <f>ROUND(E72*U72,2)</f>
        <v>12.81</v>
      </c>
      <c r="W72" s="160"/>
      <c r="X72" s="160" t="s">
        <v>186</v>
      </c>
      <c r="Y72" s="160" t="s">
        <v>163</v>
      </c>
      <c r="Z72" s="150"/>
      <c r="AA72" s="150"/>
      <c r="AB72" s="150"/>
      <c r="AC72" s="150"/>
      <c r="AD72" s="150"/>
      <c r="AE72" s="150"/>
      <c r="AF72" s="150"/>
      <c r="AG72" s="150" t="s">
        <v>187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2" x14ac:dyDescent="0.2">
      <c r="A73" s="157"/>
      <c r="B73" s="158"/>
      <c r="C73" s="194" t="s">
        <v>278</v>
      </c>
      <c r="D73" s="190"/>
      <c r="E73" s="191">
        <v>37.01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191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69">
        <v>26</v>
      </c>
      <c r="B74" s="170" t="s">
        <v>279</v>
      </c>
      <c r="C74" s="185" t="s">
        <v>280</v>
      </c>
      <c r="D74" s="171" t="s">
        <v>194</v>
      </c>
      <c r="E74" s="172">
        <v>37.01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72">
        <v>0</v>
      </c>
      <c r="O74" s="172">
        <f>ROUND(E74*N74,2)</f>
        <v>0</v>
      </c>
      <c r="P74" s="172">
        <v>1.75E-3</v>
      </c>
      <c r="Q74" s="172">
        <f>ROUND(E74*P74,2)</f>
        <v>0.06</v>
      </c>
      <c r="R74" s="174" t="s">
        <v>267</v>
      </c>
      <c r="S74" s="174" t="s">
        <v>160</v>
      </c>
      <c r="T74" s="175" t="s">
        <v>160</v>
      </c>
      <c r="U74" s="160">
        <v>0.16500000000000001</v>
      </c>
      <c r="V74" s="160">
        <f>ROUND(E74*U74,2)</f>
        <v>6.11</v>
      </c>
      <c r="W74" s="160"/>
      <c r="X74" s="160" t="s">
        <v>186</v>
      </c>
      <c r="Y74" s="160" t="s">
        <v>163</v>
      </c>
      <c r="Z74" s="150"/>
      <c r="AA74" s="150"/>
      <c r="AB74" s="150"/>
      <c r="AC74" s="150"/>
      <c r="AD74" s="150"/>
      <c r="AE74" s="150"/>
      <c r="AF74" s="150"/>
      <c r="AG74" s="150" t="s">
        <v>187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2" x14ac:dyDescent="0.2">
      <c r="A75" s="157"/>
      <c r="B75" s="158"/>
      <c r="C75" s="194" t="s">
        <v>281</v>
      </c>
      <c r="D75" s="190"/>
      <c r="E75" s="191">
        <v>37.01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191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69">
        <v>27</v>
      </c>
      <c r="B76" s="170" t="s">
        <v>282</v>
      </c>
      <c r="C76" s="185" t="s">
        <v>283</v>
      </c>
      <c r="D76" s="171" t="s">
        <v>194</v>
      </c>
      <c r="E76" s="172">
        <v>37.01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2">
        <v>0</v>
      </c>
      <c r="O76" s="172">
        <f>ROUND(E76*N76,2)</f>
        <v>0</v>
      </c>
      <c r="P76" s="172">
        <v>0.02</v>
      </c>
      <c r="Q76" s="172">
        <f>ROUND(E76*P76,2)</f>
        <v>0.74</v>
      </c>
      <c r="R76" s="174" t="s">
        <v>267</v>
      </c>
      <c r="S76" s="174" t="s">
        <v>160</v>
      </c>
      <c r="T76" s="175" t="s">
        <v>160</v>
      </c>
      <c r="U76" s="160">
        <v>0.14699999999999999</v>
      </c>
      <c r="V76" s="160">
        <f>ROUND(E76*U76,2)</f>
        <v>5.44</v>
      </c>
      <c r="W76" s="160"/>
      <c r="X76" s="160" t="s">
        <v>186</v>
      </c>
      <c r="Y76" s="160" t="s">
        <v>163</v>
      </c>
      <c r="Z76" s="150"/>
      <c r="AA76" s="150"/>
      <c r="AB76" s="150"/>
      <c r="AC76" s="150"/>
      <c r="AD76" s="150"/>
      <c r="AE76" s="150"/>
      <c r="AF76" s="150"/>
      <c r="AG76" s="150" t="s">
        <v>187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2" x14ac:dyDescent="0.2">
      <c r="A77" s="157"/>
      <c r="B77" s="158"/>
      <c r="C77" s="263" t="s">
        <v>284</v>
      </c>
      <c r="D77" s="264"/>
      <c r="E77" s="264"/>
      <c r="F77" s="264"/>
      <c r="G77" s="264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189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2" x14ac:dyDescent="0.2">
      <c r="A78" s="157"/>
      <c r="B78" s="158"/>
      <c r="C78" s="194" t="s">
        <v>281</v>
      </c>
      <c r="D78" s="190"/>
      <c r="E78" s="191">
        <v>37.01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191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22.5" outlineLevel="1" x14ac:dyDescent="0.2">
      <c r="A79" s="169">
        <v>28</v>
      </c>
      <c r="B79" s="170" t="s">
        <v>285</v>
      </c>
      <c r="C79" s="185" t="s">
        <v>286</v>
      </c>
      <c r="D79" s="171" t="s">
        <v>194</v>
      </c>
      <c r="E79" s="172">
        <v>0.22220000000000001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2">
        <v>0</v>
      </c>
      <c r="O79" s="172">
        <f>ROUND(E79*N79,2)</f>
        <v>0</v>
      </c>
      <c r="P79" s="172">
        <v>5.5E-2</v>
      </c>
      <c r="Q79" s="172">
        <f>ROUND(E79*P79,2)</f>
        <v>0.01</v>
      </c>
      <c r="R79" s="174" t="s">
        <v>267</v>
      </c>
      <c r="S79" s="174" t="s">
        <v>160</v>
      </c>
      <c r="T79" s="175" t="s">
        <v>160</v>
      </c>
      <c r="U79" s="160">
        <v>0.42499999999999999</v>
      </c>
      <c r="V79" s="160">
        <f>ROUND(E79*U79,2)</f>
        <v>0.09</v>
      </c>
      <c r="W79" s="160"/>
      <c r="X79" s="160" t="s">
        <v>186</v>
      </c>
      <c r="Y79" s="160" t="s">
        <v>163</v>
      </c>
      <c r="Z79" s="150"/>
      <c r="AA79" s="150"/>
      <c r="AB79" s="150"/>
      <c r="AC79" s="150"/>
      <c r="AD79" s="150"/>
      <c r="AE79" s="150"/>
      <c r="AF79" s="150"/>
      <c r="AG79" s="150" t="s">
        <v>187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22.5" outlineLevel="2" x14ac:dyDescent="0.2">
      <c r="A80" s="157"/>
      <c r="B80" s="158"/>
      <c r="C80" s="263" t="s">
        <v>287</v>
      </c>
      <c r="D80" s="264"/>
      <c r="E80" s="264"/>
      <c r="F80" s="264"/>
      <c r="G80" s="264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189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76" t="str">
        <f>C80</f>
        <v>bez odstupu, po hrubém vybourání otvorů v jakémkoliv zdivu cihelném, včetně pomocného lešení o výšce podlahy do 1900 mm a pro zatížení do 1,5 kPa  (150 kg/m2),</v>
      </c>
      <c r="BB80" s="150"/>
      <c r="BC80" s="150"/>
      <c r="BD80" s="150"/>
      <c r="BE80" s="150"/>
      <c r="BF80" s="150"/>
      <c r="BG80" s="150"/>
      <c r="BH80" s="150"/>
    </row>
    <row r="81" spans="1:60" outlineLevel="2" x14ac:dyDescent="0.2">
      <c r="A81" s="157"/>
      <c r="B81" s="158"/>
      <c r="C81" s="194" t="s">
        <v>288</v>
      </c>
      <c r="D81" s="190"/>
      <c r="E81" s="191">
        <v>0.22220000000000001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50"/>
      <c r="AA81" s="150"/>
      <c r="AB81" s="150"/>
      <c r="AC81" s="150"/>
      <c r="AD81" s="150"/>
      <c r="AE81" s="150"/>
      <c r="AF81" s="150"/>
      <c r="AG81" s="150" t="s">
        <v>191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69">
        <v>29</v>
      </c>
      <c r="B82" s="170" t="s">
        <v>289</v>
      </c>
      <c r="C82" s="185" t="s">
        <v>290</v>
      </c>
      <c r="D82" s="171" t="s">
        <v>203</v>
      </c>
      <c r="E82" s="172">
        <v>13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72">
        <v>0</v>
      </c>
      <c r="O82" s="172">
        <f>ROUND(E82*N82,2)</f>
        <v>0</v>
      </c>
      <c r="P82" s="172">
        <v>0</v>
      </c>
      <c r="Q82" s="172">
        <f>ROUND(E82*P82,2)</f>
        <v>0</v>
      </c>
      <c r="R82" s="174" t="s">
        <v>267</v>
      </c>
      <c r="S82" s="174" t="s">
        <v>160</v>
      </c>
      <c r="T82" s="175" t="s">
        <v>160</v>
      </c>
      <c r="U82" s="160">
        <v>0.05</v>
      </c>
      <c r="V82" s="160">
        <f>ROUND(E82*U82,2)</f>
        <v>0.65</v>
      </c>
      <c r="W82" s="160"/>
      <c r="X82" s="160" t="s">
        <v>186</v>
      </c>
      <c r="Y82" s="160" t="s">
        <v>163</v>
      </c>
      <c r="Z82" s="150"/>
      <c r="AA82" s="150"/>
      <c r="AB82" s="150"/>
      <c r="AC82" s="150"/>
      <c r="AD82" s="150"/>
      <c r="AE82" s="150"/>
      <c r="AF82" s="150"/>
      <c r="AG82" s="150" t="s">
        <v>187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2" x14ac:dyDescent="0.2">
      <c r="A83" s="157"/>
      <c r="B83" s="158"/>
      <c r="C83" s="263" t="s">
        <v>291</v>
      </c>
      <c r="D83" s="264"/>
      <c r="E83" s="264"/>
      <c r="F83" s="264"/>
      <c r="G83" s="264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50"/>
      <c r="AA83" s="150"/>
      <c r="AB83" s="150"/>
      <c r="AC83" s="150"/>
      <c r="AD83" s="150"/>
      <c r="AE83" s="150"/>
      <c r="AF83" s="150"/>
      <c r="AG83" s="150" t="s">
        <v>189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2" x14ac:dyDescent="0.2">
      <c r="A84" s="157"/>
      <c r="B84" s="158"/>
      <c r="C84" s="194" t="s">
        <v>292</v>
      </c>
      <c r="D84" s="190"/>
      <c r="E84" s="191">
        <v>9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191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3" x14ac:dyDescent="0.2">
      <c r="A85" s="157"/>
      <c r="B85" s="158"/>
      <c r="C85" s="194" t="s">
        <v>293</v>
      </c>
      <c r="D85" s="190"/>
      <c r="E85" s="191">
        <v>4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50"/>
      <c r="AA85" s="150"/>
      <c r="AB85" s="150"/>
      <c r="AC85" s="150"/>
      <c r="AD85" s="150"/>
      <c r="AE85" s="150"/>
      <c r="AF85" s="150"/>
      <c r="AG85" s="150" t="s">
        <v>191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33.75" outlineLevel="1" x14ac:dyDescent="0.2">
      <c r="A86" s="169">
        <v>30</v>
      </c>
      <c r="B86" s="170" t="s">
        <v>294</v>
      </c>
      <c r="C86" s="185" t="s">
        <v>295</v>
      </c>
      <c r="D86" s="171" t="s">
        <v>194</v>
      </c>
      <c r="E86" s="172">
        <v>16.942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2">
        <v>1.17E-3</v>
      </c>
      <c r="O86" s="172">
        <f>ROUND(E86*N86,2)</f>
        <v>0.02</v>
      </c>
      <c r="P86" s="172">
        <v>7.5999999999999998E-2</v>
      </c>
      <c r="Q86" s="172">
        <f>ROUND(E86*P86,2)</f>
        <v>1.29</v>
      </c>
      <c r="R86" s="174" t="s">
        <v>267</v>
      </c>
      <c r="S86" s="174" t="s">
        <v>160</v>
      </c>
      <c r="T86" s="175" t="s">
        <v>160</v>
      </c>
      <c r="U86" s="160">
        <v>0.93899999999999995</v>
      </c>
      <c r="V86" s="160">
        <f>ROUND(E86*U86,2)</f>
        <v>15.91</v>
      </c>
      <c r="W86" s="160"/>
      <c r="X86" s="160" t="s">
        <v>186</v>
      </c>
      <c r="Y86" s="160" t="s">
        <v>163</v>
      </c>
      <c r="Z86" s="150"/>
      <c r="AA86" s="150"/>
      <c r="AB86" s="150"/>
      <c r="AC86" s="150"/>
      <c r="AD86" s="150"/>
      <c r="AE86" s="150"/>
      <c r="AF86" s="150"/>
      <c r="AG86" s="150" t="s">
        <v>187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2" x14ac:dyDescent="0.2">
      <c r="A87" s="157"/>
      <c r="B87" s="158"/>
      <c r="C87" s="194" t="s">
        <v>296</v>
      </c>
      <c r="D87" s="190"/>
      <c r="E87" s="191">
        <v>10.638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191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3" x14ac:dyDescent="0.2">
      <c r="A88" s="157"/>
      <c r="B88" s="158"/>
      <c r="C88" s="194" t="s">
        <v>297</v>
      </c>
      <c r="D88" s="190"/>
      <c r="E88" s="191">
        <v>6.3040000000000003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60"/>
      <c r="Z88" s="150"/>
      <c r="AA88" s="150"/>
      <c r="AB88" s="150"/>
      <c r="AC88" s="150"/>
      <c r="AD88" s="150"/>
      <c r="AE88" s="150"/>
      <c r="AF88" s="150"/>
      <c r="AG88" s="150" t="s">
        <v>191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ht="22.5" outlineLevel="1" x14ac:dyDescent="0.2">
      <c r="A89" s="169">
        <v>31</v>
      </c>
      <c r="B89" s="170" t="s">
        <v>298</v>
      </c>
      <c r="C89" s="185" t="s">
        <v>299</v>
      </c>
      <c r="D89" s="171" t="s">
        <v>194</v>
      </c>
      <c r="E89" s="172">
        <v>1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2">
        <v>1.65E-3</v>
      </c>
      <c r="O89" s="172">
        <f>ROUND(E89*N89,2)</f>
        <v>0</v>
      </c>
      <c r="P89" s="172">
        <v>0.27</v>
      </c>
      <c r="Q89" s="172">
        <f>ROUND(E89*P89,2)</f>
        <v>0.27</v>
      </c>
      <c r="R89" s="174" t="s">
        <v>267</v>
      </c>
      <c r="S89" s="174" t="s">
        <v>160</v>
      </c>
      <c r="T89" s="175" t="s">
        <v>160</v>
      </c>
      <c r="U89" s="160">
        <v>0.70499999999999996</v>
      </c>
      <c r="V89" s="160">
        <f>ROUND(E89*U89,2)</f>
        <v>0.71</v>
      </c>
      <c r="W89" s="160"/>
      <c r="X89" s="160" t="s">
        <v>186</v>
      </c>
      <c r="Y89" s="160" t="s">
        <v>163</v>
      </c>
      <c r="Z89" s="150"/>
      <c r="AA89" s="150"/>
      <c r="AB89" s="150"/>
      <c r="AC89" s="150"/>
      <c r="AD89" s="150"/>
      <c r="AE89" s="150"/>
      <c r="AF89" s="150"/>
      <c r="AG89" s="150" t="s">
        <v>187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2" x14ac:dyDescent="0.2">
      <c r="A90" s="157"/>
      <c r="B90" s="158"/>
      <c r="C90" s="263" t="s">
        <v>300</v>
      </c>
      <c r="D90" s="264"/>
      <c r="E90" s="264"/>
      <c r="F90" s="264"/>
      <c r="G90" s="264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50"/>
      <c r="AA90" s="150"/>
      <c r="AB90" s="150"/>
      <c r="AC90" s="150"/>
      <c r="AD90" s="150"/>
      <c r="AE90" s="150"/>
      <c r="AF90" s="150"/>
      <c r="AG90" s="150" t="s">
        <v>189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2" x14ac:dyDescent="0.2">
      <c r="A91" s="157"/>
      <c r="B91" s="158"/>
      <c r="C91" s="252" t="s">
        <v>301</v>
      </c>
      <c r="D91" s="253"/>
      <c r="E91" s="253"/>
      <c r="F91" s="253"/>
      <c r="G91" s="253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166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77">
        <v>32</v>
      </c>
      <c r="B92" s="178" t="s">
        <v>302</v>
      </c>
      <c r="C92" s="186" t="s">
        <v>303</v>
      </c>
      <c r="D92" s="179" t="s">
        <v>224</v>
      </c>
      <c r="E92" s="180">
        <v>1.1000000000000001</v>
      </c>
      <c r="F92" s="181"/>
      <c r="G92" s="182">
        <f>ROUND(E92*F92,2)</f>
        <v>0</v>
      </c>
      <c r="H92" s="181"/>
      <c r="I92" s="182">
        <f>ROUND(E92*H92,2)</f>
        <v>0</v>
      </c>
      <c r="J92" s="181"/>
      <c r="K92" s="182">
        <f>ROUND(E92*J92,2)</f>
        <v>0</v>
      </c>
      <c r="L92" s="182">
        <v>21</v>
      </c>
      <c r="M92" s="182">
        <f>G92*(1+L92/100)</f>
        <v>0</v>
      </c>
      <c r="N92" s="180">
        <v>0</v>
      </c>
      <c r="O92" s="180">
        <f>ROUND(E92*N92,2)</f>
        <v>0</v>
      </c>
      <c r="P92" s="180">
        <v>4.2000000000000003E-2</v>
      </c>
      <c r="Q92" s="180">
        <f>ROUND(E92*P92,2)</f>
        <v>0.05</v>
      </c>
      <c r="R92" s="182" t="s">
        <v>267</v>
      </c>
      <c r="S92" s="182" t="s">
        <v>160</v>
      </c>
      <c r="T92" s="183" t="s">
        <v>160</v>
      </c>
      <c r="U92" s="160">
        <v>0.72</v>
      </c>
      <c r="V92" s="160">
        <f>ROUND(E92*U92,2)</f>
        <v>0.79</v>
      </c>
      <c r="W92" s="160"/>
      <c r="X92" s="160" t="s">
        <v>186</v>
      </c>
      <c r="Y92" s="160" t="s">
        <v>163</v>
      </c>
      <c r="Z92" s="150"/>
      <c r="AA92" s="150"/>
      <c r="AB92" s="150"/>
      <c r="AC92" s="150"/>
      <c r="AD92" s="150"/>
      <c r="AE92" s="150"/>
      <c r="AF92" s="150"/>
      <c r="AG92" s="150" t="s">
        <v>187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ht="22.5" outlineLevel="1" x14ac:dyDescent="0.2">
      <c r="A93" s="169">
        <v>33</v>
      </c>
      <c r="B93" s="170" t="s">
        <v>304</v>
      </c>
      <c r="C93" s="185" t="s">
        <v>305</v>
      </c>
      <c r="D93" s="171" t="s">
        <v>194</v>
      </c>
      <c r="E93" s="172">
        <v>89.74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2">
        <v>0</v>
      </c>
      <c r="O93" s="172">
        <f>ROUND(E93*N93,2)</f>
        <v>0</v>
      </c>
      <c r="P93" s="172">
        <v>6.8000000000000005E-2</v>
      </c>
      <c r="Q93" s="172">
        <f>ROUND(E93*P93,2)</f>
        <v>6.1</v>
      </c>
      <c r="R93" s="174" t="s">
        <v>267</v>
      </c>
      <c r="S93" s="174" t="s">
        <v>160</v>
      </c>
      <c r="T93" s="175" t="s">
        <v>160</v>
      </c>
      <c r="U93" s="160">
        <v>0.3</v>
      </c>
      <c r="V93" s="160">
        <f>ROUND(E93*U93,2)</f>
        <v>26.92</v>
      </c>
      <c r="W93" s="160"/>
      <c r="X93" s="160" t="s">
        <v>186</v>
      </c>
      <c r="Y93" s="160" t="s">
        <v>163</v>
      </c>
      <c r="Z93" s="150"/>
      <c r="AA93" s="150"/>
      <c r="AB93" s="150"/>
      <c r="AC93" s="150"/>
      <c r="AD93" s="150"/>
      <c r="AE93" s="150"/>
      <c r="AF93" s="150"/>
      <c r="AG93" s="150" t="s">
        <v>187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2" x14ac:dyDescent="0.2">
      <c r="A94" s="157"/>
      <c r="B94" s="158"/>
      <c r="C94" s="263" t="s">
        <v>306</v>
      </c>
      <c r="D94" s="264"/>
      <c r="E94" s="264"/>
      <c r="F94" s="264"/>
      <c r="G94" s="264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189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2" x14ac:dyDescent="0.2">
      <c r="A95" s="157"/>
      <c r="B95" s="158"/>
      <c r="C95" s="194" t="s">
        <v>307</v>
      </c>
      <c r="D95" s="190"/>
      <c r="E95" s="191">
        <v>27.86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50"/>
      <c r="AA95" s="150"/>
      <c r="AB95" s="150"/>
      <c r="AC95" s="150"/>
      <c r="AD95" s="150"/>
      <c r="AE95" s="150"/>
      <c r="AF95" s="150"/>
      <c r="AG95" s="150" t="s">
        <v>191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3" x14ac:dyDescent="0.2">
      <c r="A96" s="157"/>
      <c r="B96" s="158"/>
      <c r="C96" s="194" t="s">
        <v>308</v>
      </c>
      <c r="D96" s="190"/>
      <c r="E96" s="191">
        <v>15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50"/>
      <c r="AA96" s="150"/>
      <c r="AB96" s="150"/>
      <c r="AC96" s="150"/>
      <c r="AD96" s="150"/>
      <c r="AE96" s="150"/>
      <c r="AF96" s="150"/>
      <c r="AG96" s="150" t="s">
        <v>191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3" x14ac:dyDescent="0.2">
      <c r="A97" s="157"/>
      <c r="B97" s="158"/>
      <c r="C97" s="194" t="s">
        <v>309</v>
      </c>
      <c r="D97" s="190"/>
      <c r="E97" s="191">
        <v>16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50"/>
      <c r="AA97" s="150"/>
      <c r="AB97" s="150"/>
      <c r="AC97" s="150"/>
      <c r="AD97" s="150"/>
      <c r="AE97" s="150"/>
      <c r="AF97" s="150"/>
      <c r="AG97" s="150" t="s">
        <v>191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3" x14ac:dyDescent="0.2">
      <c r="A98" s="157"/>
      <c r="B98" s="158"/>
      <c r="C98" s="194" t="s">
        <v>310</v>
      </c>
      <c r="D98" s="190"/>
      <c r="E98" s="191">
        <v>19.48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191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3" x14ac:dyDescent="0.2">
      <c r="A99" s="157"/>
      <c r="B99" s="158"/>
      <c r="C99" s="194" t="s">
        <v>311</v>
      </c>
      <c r="D99" s="190"/>
      <c r="E99" s="191">
        <v>11.4</v>
      </c>
      <c r="F99" s="160"/>
      <c r="G99" s="16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60"/>
      <c r="Z99" s="150"/>
      <c r="AA99" s="150"/>
      <c r="AB99" s="150"/>
      <c r="AC99" s="150"/>
      <c r="AD99" s="150"/>
      <c r="AE99" s="150"/>
      <c r="AF99" s="150"/>
      <c r="AG99" s="150" t="s">
        <v>191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69">
        <v>34</v>
      </c>
      <c r="B100" s="170" t="s">
        <v>312</v>
      </c>
      <c r="C100" s="185" t="s">
        <v>313</v>
      </c>
      <c r="D100" s="171" t="s">
        <v>194</v>
      </c>
      <c r="E100" s="172">
        <v>37.01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2">
        <v>0</v>
      </c>
      <c r="O100" s="172">
        <f>ROUND(E100*N100,2)</f>
        <v>0</v>
      </c>
      <c r="P100" s="172">
        <v>0</v>
      </c>
      <c r="Q100" s="172">
        <f>ROUND(E100*P100,2)</f>
        <v>0</v>
      </c>
      <c r="R100" s="174"/>
      <c r="S100" s="174" t="s">
        <v>178</v>
      </c>
      <c r="T100" s="175" t="s">
        <v>161</v>
      </c>
      <c r="U100" s="160">
        <v>0.05</v>
      </c>
      <c r="V100" s="160">
        <f>ROUND(E100*U100,2)</f>
        <v>1.85</v>
      </c>
      <c r="W100" s="160"/>
      <c r="X100" s="160" t="s">
        <v>186</v>
      </c>
      <c r="Y100" s="160" t="s">
        <v>163</v>
      </c>
      <c r="Z100" s="150"/>
      <c r="AA100" s="150"/>
      <c r="AB100" s="150"/>
      <c r="AC100" s="150"/>
      <c r="AD100" s="150"/>
      <c r="AE100" s="150"/>
      <c r="AF100" s="150"/>
      <c r="AG100" s="150" t="s">
        <v>187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2" x14ac:dyDescent="0.2">
      <c r="A101" s="157"/>
      <c r="B101" s="158"/>
      <c r="C101" s="194" t="s">
        <v>281</v>
      </c>
      <c r="D101" s="190"/>
      <c r="E101" s="191">
        <v>37.01</v>
      </c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50"/>
      <c r="AA101" s="150"/>
      <c r="AB101" s="150"/>
      <c r="AC101" s="150"/>
      <c r="AD101" s="150"/>
      <c r="AE101" s="150"/>
      <c r="AF101" s="150"/>
      <c r="AG101" s="150" t="s">
        <v>191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">
      <c r="A102" s="162" t="s">
        <v>155</v>
      </c>
      <c r="B102" s="163" t="s">
        <v>92</v>
      </c>
      <c r="C102" s="184" t="s">
        <v>93</v>
      </c>
      <c r="D102" s="164"/>
      <c r="E102" s="165"/>
      <c r="F102" s="166"/>
      <c r="G102" s="166">
        <f>SUMIF(AG103:AG107,"&lt;&gt;NOR",G103:G107)</f>
        <v>0</v>
      </c>
      <c r="H102" s="166"/>
      <c r="I102" s="166">
        <f>SUM(I103:I107)</f>
        <v>0</v>
      </c>
      <c r="J102" s="166"/>
      <c r="K102" s="166">
        <f>SUM(K103:K107)</f>
        <v>0</v>
      </c>
      <c r="L102" s="166"/>
      <c r="M102" s="166">
        <f>SUM(M103:M107)</f>
        <v>0</v>
      </c>
      <c r="N102" s="165"/>
      <c r="O102" s="165">
        <f>SUM(O103:O107)</f>
        <v>0</v>
      </c>
      <c r="P102" s="165"/>
      <c r="Q102" s="165">
        <f>SUM(Q103:Q107)</f>
        <v>0</v>
      </c>
      <c r="R102" s="166"/>
      <c r="S102" s="166"/>
      <c r="T102" s="167"/>
      <c r="U102" s="161"/>
      <c r="V102" s="161">
        <f>SUM(V103:V107)</f>
        <v>16.399999999999999</v>
      </c>
      <c r="W102" s="161"/>
      <c r="X102" s="161"/>
      <c r="Y102" s="161"/>
      <c r="AG102" t="s">
        <v>156</v>
      </c>
    </row>
    <row r="103" spans="1:60" ht="22.5" outlineLevel="1" x14ac:dyDescent="0.2">
      <c r="A103" s="169">
        <v>35</v>
      </c>
      <c r="B103" s="170" t="s">
        <v>314</v>
      </c>
      <c r="C103" s="185" t="s">
        <v>315</v>
      </c>
      <c r="D103" s="171" t="s">
        <v>184</v>
      </c>
      <c r="E103" s="172">
        <v>6.3628499999999999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72">
        <v>0</v>
      </c>
      <c r="O103" s="172">
        <f>ROUND(E103*N103,2)</f>
        <v>0</v>
      </c>
      <c r="P103" s="172">
        <v>0</v>
      </c>
      <c r="Q103" s="172">
        <f>ROUND(E103*P103,2)</f>
        <v>0</v>
      </c>
      <c r="R103" s="174" t="s">
        <v>185</v>
      </c>
      <c r="S103" s="174" t="s">
        <v>160</v>
      </c>
      <c r="T103" s="175" t="s">
        <v>160</v>
      </c>
      <c r="U103" s="160">
        <v>2.577</v>
      </c>
      <c r="V103" s="160">
        <f>ROUND(E103*U103,2)</f>
        <v>16.399999999999999</v>
      </c>
      <c r="W103" s="160"/>
      <c r="X103" s="160" t="s">
        <v>316</v>
      </c>
      <c r="Y103" s="160" t="s">
        <v>163</v>
      </c>
      <c r="Z103" s="150"/>
      <c r="AA103" s="150"/>
      <c r="AB103" s="150"/>
      <c r="AC103" s="150"/>
      <c r="AD103" s="150"/>
      <c r="AE103" s="150"/>
      <c r="AF103" s="150"/>
      <c r="AG103" s="150" t="s">
        <v>317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2" x14ac:dyDescent="0.2">
      <c r="A104" s="157"/>
      <c r="B104" s="158"/>
      <c r="C104" s="263" t="s">
        <v>318</v>
      </c>
      <c r="D104" s="264"/>
      <c r="E104" s="264"/>
      <c r="F104" s="264"/>
      <c r="G104" s="264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189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2" x14ac:dyDescent="0.2">
      <c r="A105" s="157"/>
      <c r="B105" s="158"/>
      <c r="C105" s="194" t="s">
        <v>319</v>
      </c>
      <c r="D105" s="190"/>
      <c r="E105" s="191"/>
      <c r="F105" s="160"/>
      <c r="G105" s="16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60"/>
      <c r="Z105" s="150"/>
      <c r="AA105" s="150"/>
      <c r="AB105" s="150"/>
      <c r="AC105" s="150"/>
      <c r="AD105" s="150"/>
      <c r="AE105" s="150"/>
      <c r="AF105" s="150"/>
      <c r="AG105" s="150" t="s">
        <v>191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3" x14ac:dyDescent="0.2">
      <c r="A106" s="157"/>
      <c r="B106" s="158"/>
      <c r="C106" s="194" t="s">
        <v>320</v>
      </c>
      <c r="D106" s="190"/>
      <c r="E106" s="191"/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191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3" x14ac:dyDescent="0.2">
      <c r="A107" s="157"/>
      <c r="B107" s="158"/>
      <c r="C107" s="194" t="s">
        <v>321</v>
      </c>
      <c r="D107" s="190"/>
      <c r="E107" s="191">
        <v>6.3628499999999999</v>
      </c>
      <c r="F107" s="160"/>
      <c r="G107" s="16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50"/>
      <c r="AA107" s="150"/>
      <c r="AB107" s="150"/>
      <c r="AC107" s="150"/>
      <c r="AD107" s="150"/>
      <c r="AE107" s="150"/>
      <c r="AF107" s="150"/>
      <c r="AG107" s="150" t="s">
        <v>191</v>
      </c>
      <c r="AH107" s="150">
        <v>0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x14ac:dyDescent="0.2">
      <c r="A108" s="162" t="s">
        <v>155</v>
      </c>
      <c r="B108" s="163" t="s">
        <v>94</v>
      </c>
      <c r="C108" s="184" t="s">
        <v>95</v>
      </c>
      <c r="D108" s="164"/>
      <c r="E108" s="165"/>
      <c r="F108" s="166"/>
      <c r="G108" s="166">
        <f>SUMIF(AG109:AG130,"&lt;&gt;NOR",G109:G130)</f>
        <v>0</v>
      </c>
      <c r="H108" s="166"/>
      <c r="I108" s="166">
        <f>SUM(I109:I130)</f>
        <v>0</v>
      </c>
      <c r="J108" s="166"/>
      <c r="K108" s="166">
        <f>SUM(K109:K130)</f>
        <v>0</v>
      </c>
      <c r="L108" s="166"/>
      <c r="M108" s="166">
        <f>SUM(M109:M130)</f>
        <v>0</v>
      </c>
      <c r="N108" s="165"/>
      <c r="O108" s="165">
        <f>SUM(O109:O130)</f>
        <v>0.16000000000000003</v>
      </c>
      <c r="P108" s="165"/>
      <c r="Q108" s="165">
        <f>SUM(Q109:Q130)</f>
        <v>0</v>
      </c>
      <c r="R108" s="166"/>
      <c r="S108" s="166"/>
      <c r="T108" s="167"/>
      <c r="U108" s="161"/>
      <c r="V108" s="161">
        <f>SUM(V109:V130)</f>
        <v>27.900000000000002</v>
      </c>
      <c r="W108" s="161"/>
      <c r="X108" s="161"/>
      <c r="Y108" s="161"/>
      <c r="AG108" t="s">
        <v>156</v>
      </c>
    </row>
    <row r="109" spans="1:60" outlineLevel="1" x14ac:dyDescent="0.2">
      <c r="A109" s="177">
        <v>36</v>
      </c>
      <c r="B109" s="178" t="s">
        <v>322</v>
      </c>
      <c r="C109" s="186" t="s">
        <v>323</v>
      </c>
      <c r="D109" s="179" t="s">
        <v>194</v>
      </c>
      <c r="E109" s="180">
        <v>41.457999999999998</v>
      </c>
      <c r="F109" s="181"/>
      <c r="G109" s="182">
        <f>ROUND(E109*F109,2)</f>
        <v>0</v>
      </c>
      <c r="H109" s="181"/>
      <c r="I109" s="182">
        <f>ROUND(E109*H109,2)</f>
        <v>0</v>
      </c>
      <c r="J109" s="181"/>
      <c r="K109" s="182">
        <f>ROUND(E109*J109,2)</f>
        <v>0</v>
      </c>
      <c r="L109" s="182">
        <v>21</v>
      </c>
      <c r="M109" s="182">
        <f>G109*(1+L109/100)</f>
        <v>0</v>
      </c>
      <c r="N109" s="180">
        <v>2.1000000000000001E-4</v>
      </c>
      <c r="O109" s="180">
        <f>ROUND(E109*N109,2)</f>
        <v>0.01</v>
      </c>
      <c r="P109" s="180">
        <v>0</v>
      </c>
      <c r="Q109" s="180">
        <f>ROUND(E109*P109,2)</f>
        <v>0</v>
      </c>
      <c r="R109" s="182" t="s">
        <v>324</v>
      </c>
      <c r="S109" s="182" t="s">
        <v>160</v>
      </c>
      <c r="T109" s="183" t="s">
        <v>160</v>
      </c>
      <c r="U109" s="160">
        <v>0.1</v>
      </c>
      <c r="V109" s="160">
        <f>ROUND(E109*U109,2)</f>
        <v>4.1500000000000004</v>
      </c>
      <c r="W109" s="160"/>
      <c r="X109" s="160" t="s">
        <v>186</v>
      </c>
      <c r="Y109" s="160" t="s">
        <v>163</v>
      </c>
      <c r="Z109" s="150"/>
      <c r="AA109" s="150"/>
      <c r="AB109" s="150"/>
      <c r="AC109" s="150"/>
      <c r="AD109" s="150"/>
      <c r="AE109" s="150"/>
      <c r="AF109" s="150"/>
      <c r="AG109" s="150" t="s">
        <v>187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69">
        <v>37</v>
      </c>
      <c r="B110" s="170" t="s">
        <v>325</v>
      </c>
      <c r="C110" s="185" t="s">
        <v>326</v>
      </c>
      <c r="D110" s="171" t="s">
        <v>194</v>
      </c>
      <c r="E110" s="172">
        <v>41.457999999999998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2">
        <v>3.3999999999999998E-3</v>
      </c>
      <c r="O110" s="172">
        <f>ROUND(E110*N110,2)</f>
        <v>0.14000000000000001</v>
      </c>
      <c r="P110" s="172">
        <v>0</v>
      </c>
      <c r="Q110" s="172">
        <f>ROUND(E110*P110,2)</f>
        <v>0</v>
      </c>
      <c r="R110" s="174" t="s">
        <v>324</v>
      </c>
      <c r="S110" s="174" t="s">
        <v>160</v>
      </c>
      <c r="T110" s="175" t="s">
        <v>160</v>
      </c>
      <c r="U110" s="160">
        <v>0.39</v>
      </c>
      <c r="V110" s="160">
        <f>ROUND(E110*U110,2)</f>
        <v>16.170000000000002</v>
      </c>
      <c r="W110" s="160"/>
      <c r="X110" s="160" t="s">
        <v>186</v>
      </c>
      <c r="Y110" s="160" t="s">
        <v>163</v>
      </c>
      <c r="Z110" s="150"/>
      <c r="AA110" s="150"/>
      <c r="AB110" s="150"/>
      <c r="AC110" s="150"/>
      <c r="AD110" s="150"/>
      <c r="AE110" s="150"/>
      <c r="AF110" s="150"/>
      <c r="AG110" s="150" t="s">
        <v>187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2" x14ac:dyDescent="0.2">
      <c r="A111" s="157"/>
      <c r="B111" s="158"/>
      <c r="C111" s="254" t="s">
        <v>327</v>
      </c>
      <c r="D111" s="255"/>
      <c r="E111" s="255"/>
      <c r="F111" s="255"/>
      <c r="G111" s="255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50"/>
      <c r="AA111" s="150"/>
      <c r="AB111" s="150"/>
      <c r="AC111" s="150"/>
      <c r="AD111" s="150"/>
      <c r="AE111" s="150"/>
      <c r="AF111" s="150"/>
      <c r="AG111" s="150" t="s">
        <v>166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2" x14ac:dyDescent="0.2">
      <c r="A112" s="157"/>
      <c r="B112" s="158"/>
      <c r="C112" s="194" t="s">
        <v>328</v>
      </c>
      <c r="D112" s="190"/>
      <c r="E112" s="191">
        <v>36.72</v>
      </c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50"/>
      <c r="AA112" s="150"/>
      <c r="AB112" s="150"/>
      <c r="AC112" s="150"/>
      <c r="AD112" s="150"/>
      <c r="AE112" s="150"/>
      <c r="AF112" s="150"/>
      <c r="AG112" s="150" t="s">
        <v>191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3" x14ac:dyDescent="0.2">
      <c r="A113" s="157"/>
      <c r="B113" s="158"/>
      <c r="C113" s="194" t="s">
        <v>329</v>
      </c>
      <c r="D113" s="190"/>
      <c r="E113" s="191">
        <v>1.4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50"/>
      <c r="AA113" s="150"/>
      <c r="AB113" s="150"/>
      <c r="AC113" s="150"/>
      <c r="AD113" s="150"/>
      <c r="AE113" s="150"/>
      <c r="AF113" s="150"/>
      <c r="AG113" s="150" t="s">
        <v>191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3" x14ac:dyDescent="0.2">
      <c r="A114" s="157"/>
      <c r="B114" s="158"/>
      <c r="C114" s="194" t="s">
        <v>330</v>
      </c>
      <c r="D114" s="190"/>
      <c r="E114" s="191">
        <v>0.75</v>
      </c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60"/>
      <c r="Z114" s="150"/>
      <c r="AA114" s="150"/>
      <c r="AB114" s="150"/>
      <c r="AC114" s="150"/>
      <c r="AD114" s="150"/>
      <c r="AE114" s="150"/>
      <c r="AF114" s="150"/>
      <c r="AG114" s="150" t="s">
        <v>191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3" x14ac:dyDescent="0.2">
      <c r="A115" s="157"/>
      <c r="B115" s="158"/>
      <c r="C115" s="194" t="s">
        <v>331</v>
      </c>
      <c r="D115" s="190"/>
      <c r="E115" s="191">
        <v>1.258</v>
      </c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50"/>
      <c r="AA115" s="150"/>
      <c r="AB115" s="150"/>
      <c r="AC115" s="150"/>
      <c r="AD115" s="150"/>
      <c r="AE115" s="150"/>
      <c r="AF115" s="150"/>
      <c r="AG115" s="150" t="s">
        <v>191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3" x14ac:dyDescent="0.2">
      <c r="A116" s="157"/>
      <c r="B116" s="158"/>
      <c r="C116" s="194" t="s">
        <v>332</v>
      </c>
      <c r="D116" s="190"/>
      <c r="E116" s="191">
        <v>0.8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191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3" x14ac:dyDescent="0.2">
      <c r="A117" s="157"/>
      <c r="B117" s="158"/>
      <c r="C117" s="194" t="s">
        <v>333</v>
      </c>
      <c r="D117" s="190"/>
      <c r="E117" s="191">
        <v>0.53</v>
      </c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50"/>
      <c r="AA117" s="150"/>
      <c r="AB117" s="150"/>
      <c r="AC117" s="150"/>
      <c r="AD117" s="150"/>
      <c r="AE117" s="150"/>
      <c r="AF117" s="150"/>
      <c r="AG117" s="150" t="s">
        <v>191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69">
        <v>38</v>
      </c>
      <c r="B118" s="170" t="s">
        <v>334</v>
      </c>
      <c r="C118" s="185" t="s">
        <v>335</v>
      </c>
      <c r="D118" s="171" t="s">
        <v>224</v>
      </c>
      <c r="E118" s="172">
        <v>47.38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72">
        <v>2.9E-4</v>
      </c>
      <c r="O118" s="172">
        <f>ROUND(E118*N118,2)</f>
        <v>0.01</v>
      </c>
      <c r="P118" s="172">
        <v>0</v>
      </c>
      <c r="Q118" s="172">
        <f>ROUND(E118*P118,2)</f>
        <v>0</v>
      </c>
      <c r="R118" s="174" t="s">
        <v>324</v>
      </c>
      <c r="S118" s="174" t="s">
        <v>160</v>
      </c>
      <c r="T118" s="175" t="s">
        <v>160</v>
      </c>
      <c r="U118" s="160">
        <v>0.11</v>
      </c>
      <c r="V118" s="160">
        <f>ROUND(E118*U118,2)</f>
        <v>5.21</v>
      </c>
      <c r="W118" s="160"/>
      <c r="X118" s="160" t="s">
        <v>186</v>
      </c>
      <c r="Y118" s="160" t="s">
        <v>163</v>
      </c>
      <c r="Z118" s="150"/>
      <c r="AA118" s="150"/>
      <c r="AB118" s="150"/>
      <c r="AC118" s="150"/>
      <c r="AD118" s="150"/>
      <c r="AE118" s="150"/>
      <c r="AF118" s="150"/>
      <c r="AG118" s="150" t="s">
        <v>187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2" x14ac:dyDescent="0.2">
      <c r="A119" s="157"/>
      <c r="B119" s="158"/>
      <c r="C119" s="194" t="s">
        <v>336</v>
      </c>
      <c r="D119" s="190"/>
      <c r="E119" s="191">
        <v>14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191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3" x14ac:dyDescent="0.2">
      <c r="A120" s="157"/>
      <c r="B120" s="158"/>
      <c r="C120" s="194" t="s">
        <v>337</v>
      </c>
      <c r="D120" s="190"/>
      <c r="E120" s="191">
        <v>7.5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191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3" x14ac:dyDescent="0.2">
      <c r="A121" s="157"/>
      <c r="B121" s="158"/>
      <c r="C121" s="194" t="s">
        <v>338</v>
      </c>
      <c r="D121" s="190"/>
      <c r="E121" s="191">
        <v>12.58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50"/>
      <c r="AA121" s="150"/>
      <c r="AB121" s="150"/>
      <c r="AC121" s="150"/>
      <c r="AD121" s="150"/>
      <c r="AE121" s="150"/>
      <c r="AF121" s="150"/>
      <c r="AG121" s="150" t="s">
        <v>191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3" x14ac:dyDescent="0.2">
      <c r="A122" s="157"/>
      <c r="B122" s="158"/>
      <c r="C122" s="194" t="s">
        <v>339</v>
      </c>
      <c r="D122" s="190"/>
      <c r="E122" s="191">
        <v>8</v>
      </c>
      <c r="F122" s="160"/>
      <c r="G122" s="1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50"/>
      <c r="AA122" s="150"/>
      <c r="AB122" s="150"/>
      <c r="AC122" s="150"/>
      <c r="AD122" s="150"/>
      <c r="AE122" s="150"/>
      <c r="AF122" s="150"/>
      <c r="AG122" s="150" t="s">
        <v>191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3" x14ac:dyDescent="0.2">
      <c r="A123" s="157"/>
      <c r="B123" s="158"/>
      <c r="C123" s="194" t="s">
        <v>340</v>
      </c>
      <c r="D123" s="190"/>
      <c r="E123" s="191">
        <v>5.3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191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69">
        <v>39</v>
      </c>
      <c r="B124" s="170" t="s">
        <v>341</v>
      </c>
      <c r="C124" s="185" t="s">
        <v>342</v>
      </c>
      <c r="D124" s="171" t="s">
        <v>203</v>
      </c>
      <c r="E124" s="172">
        <v>30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2">
        <v>1.1E-4</v>
      </c>
      <c r="O124" s="172">
        <f>ROUND(E124*N124,2)</f>
        <v>0</v>
      </c>
      <c r="P124" s="172">
        <v>0</v>
      </c>
      <c r="Q124" s="172">
        <f>ROUND(E124*P124,2)</f>
        <v>0</v>
      </c>
      <c r="R124" s="174" t="s">
        <v>324</v>
      </c>
      <c r="S124" s="174" t="s">
        <v>160</v>
      </c>
      <c r="T124" s="175" t="s">
        <v>160</v>
      </c>
      <c r="U124" s="160">
        <v>7.0000000000000007E-2</v>
      </c>
      <c r="V124" s="160">
        <f>ROUND(E124*U124,2)</f>
        <v>2.1</v>
      </c>
      <c r="W124" s="160"/>
      <c r="X124" s="160" t="s">
        <v>186</v>
      </c>
      <c r="Y124" s="160" t="s">
        <v>163</v>
      </c>
      <c r="Z124" s="150"/>
      <c r="AA124" s="150"/>
      <c r="AB124" s="150"/>
      <c r="AC124" s="150"/>
      <c r="AD124" s="150"/>
      <c r="AE124" s="150"/>
      <c r="AF124" s="150"/>
      <c r="AG124" s="150" t="s">
        <v>187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2" x14ac:dyDescent="0.2">
      <c r="A125" s="157"/>
      <c r="B125" s="158"/>
      <c r="C125" s="194" t="s">
        <v>343</v>
      </c>
      <c r="D125" s="190"/>
      <c r="E125" s="191">
        <v>30</v>
      </c>
      <c r="F125" s="160"/>
      <c r="G125" s="160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50"/>
      <c r="AA125" s="150"/>
      <c r="AB125" s="150"/>
      <c r="AC125" s="150"/>
      <c r="AD125" s="150"/>
      <c r="AE125" s="150"/>
      <c r="AF125" s="150"/>
      <c r="AG125" s="150" t="s">
        <v>191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69">
        <v>40</v>
      </c>
      <c r="B126" s="170" t="s">
        <v>344</v>
      </c>
      <c r="C126" s="185" t="s">
        <v>345</v>
      </c>
      <c r="D126" s="171" t="s">
        <v>184</v>
      </c>
      <c r="E126" s="172">
        <v>0.16669999999999999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21</v>
      </c>
      <c r="M126" s="174">
        <f>G126*(1+L126/100)</f>
        <v>0</v>
      </c>
      <c r="N126" s="172">
        <v>0</v>
      </c>
      <c r="O126" s="172">
        <f>ROUND(E126*N126,2)</f>
        <v>0</v>
      </c>
      <c r="P126" s="172">
        <v>0</v>
      </c>
      <c r="Q126" s="172">
        <f>ROUND(E126*P126,2)</f>
        <v>0</v>
      </c>
      <c r="R126" s="174" t="s">
        <v>324</v>
      </c>
      <c r="S126" s="174" t="s">
        <v>160</v>
      </c>
      <c r="T126" s="175" t="s">
        <v>160</v>
      </c>
      <c r="U126" s="160">
        <v>1.637</v>
      </c>
      <c r="V126" s="160">
        <f>ROUND(E126*U126,2)</f>
        <v>0.27</v>
      </c>
      <c r="W126" s="160"/>
      <c r="X126" s="160" t="s">
        <v>316</v>
      </c>
      <c r="Y126" s="160" t="s">
        <v>163</v>
      </c>
      <c r="Z126" s="150"/>
      <c r="AA126" s="150"/>
      <c r="AB126" s="150"/>
      <c r="AC126" s="150"/>
      <c r="AD126" s="150"/>
      <c r="AE126" s="150"/>
      <c r="AF126" s="150"/>
      <c r="AG126" s="150" t="s">
        <v>317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2" x14ac:dyDescent="0.2">
      <c r="A127" s="157"/>
      <c r="B127" s="158"/>
      <c r="C127" s="263" t="s">
        <v>346</v>
      </c>
      <c r="D127" s="264"/>
      <c r="E127" s="264"/>
      <c r="F127" s="264"/>
      <c r="G127" s="264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50"/>
      <c r="AA127" s="150"/>
      <c r="AB127" s="150"/>
      <c r="AC127" s="150"/>
      <c r="AD127" s="150"/>
      <c r="AE127" s="150"/>
      <c r="AF127" s="150"/>
      <c r="AG127" s="150" t="s">
        <v>189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2" x14ac:dyDescent="0.2">
      <c r="A128" s="157"/>
      <c r="B128" s="158"/>
      <c r="C128" s="194" t="s">
        <v>319</v>
      </c>
      <c r="D128" s="190"/>
      <c r="E128" s="191"/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50"/>
      <c r="AA128" s="150"/>
      <c r="AB128" s="150"/>
      <c r="AC128" s="150"/>
      <c r="AD128" s="150"/>
      <c r="AE128" s="150"/>
      <c r="AF128" s="150"/>
      <c r="AG128" s="150" t="s">
        <v>191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3" x14ac:dyDescent="0.2">
      <c r="A129" s="157"/>
      <c r="B129" s="158"/>
      <c r="C129" s="194" t="s">
        <v>347</v>
      </c>
      <c r="D129" s="190"/>
      <c r="E129" s="191"/>
      <c r="F129" s="160"/>
      <c r="G129" s="160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191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3" x14ac:dyDescent="0.2">
      <c r="A130" s="157"/>
      <c r="B130" s="158"/>
      <c r="C130" s="194" t="s">
        <v>348</v>
      </c>
      <c r="D130" s="190"/>
      <c r="E130" s="191">
        <v>0.16669999999999999</v>
      </c>
      <c r="F130" s="160"/>
      <c r="G130" s="160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50"/>
      <c r="AA130" s="150"/>
      <c r="AB130" s="150"/>
      <c r="AC130" s="150"/>
      <c r="AD130" s="150"/>
      <c r="AE130" s="150"/>
      <c r="AF130" s="150"/>
      <c r="AG130" s="150" t="s">
        <v>191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x14ac:dyDescent="0.2">
      <c r="A131" s="162" t="s">
        <v>155</v>
      </c>
      <c r="B131" s="163" t="s">
        <v>100</v>
      </c>
      <c r="C131" s="184" t="s">
        <v>101</v>
      </c>
      <c r="D131" s="164"/>
      <c r="E131" s="165"/>
      <c r="F131" s="166"/>
      <c r="G131" s="166">
        <f>SUMIF(AG132:AG139,"&lt;&gt;NOR",G132:G139)</f>
        <v>0</v>
      </c>
      <c r="H131" s="166"/>
      <c r="I131" s="166">
        <f>SUM(I132:I139)</f>
        <v>0</v>
      </c>
      <c r="J131" s="166"/>
      <c r="K131" s="166">
        <f>SUM(K132:K139)</f>
        <v>0</v>
      </c>
      <c r="L131" s="166"/>
      <c r="M131" s="166">
        <f>SUM(M132:M139)</f>
        <v>0</v>
      </c>
      <c r="N131" s="165"/>
      <c r="O131" s="165">
        <f>SUM(O132:O139)</f>
        <v>0</v>
      </c>
      <c r="P131" s="165"/>
      <c r="Q131" s="165">
        <f>SUM(Q132:Q139)</f>
        <v>0</v>
      </c>
      <c r="R131" s="166"/>
      <c r="S131" s="166"/>
      <c r="T131" s="167"/>
      <c r="U131" s="161"/>
      <c r="V131" s="161">
        <f>SUM(V132:V139)</f>
        <v>0</v>
      </c>
      <c r="W131" s="161"/>
      <c r="X131" s="161"/>
      <c r="Y131" s="161"/>
      <c r="AG131" t="s">
        <v>156</v>
      </c>
    </row>
    <row r="132" spans="1:60" ht="22.5" outlineLevel="1" x14ac:dyDescent="0.2">
      <c r="A132" s="169">
        <v>41</v>
      </c>
      <c r="B132" s="170" t="s">
        <v>349</v>
      </c>
      <c r="C132" s="185" t="s">
        <v>350</v>
      </c>
      <c r="D132" s="171"/>
      <c r="E132" s="172">
        <v>0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21</v>
      </c>
      <c r="M132" s="174">
        <f>G132*(1+L132/100)</f>
        <v>0</v>
      </c>
      <c r="N132" s="172">
        <v>0</v>
      </c>
      <c r="O132" s="172">
        <f>ROUND(E132*N132,2)</f>
        <v>0</v>
      </c>
      <c r="P132" s="172">
        <v>0</v>
      </c>
      <c r="Q132" s="172">
        <f>ROUND(E132*P132,2)</f>
        <v>0</v>
      </c>
      <c r="R132" s="174"/>
      <c r="S132" s="174" t="s">
        <v>178</v>
      </c>
      <c r="T132" s="175" t="s">
        <v>161</v>
      </c>
      <c r="U132" s="160">
        <v>0</v>
      </c>
      <c r="V132" s="160">
        <f>ROUND(E132*U132,2)</f>
        <v>0</v>
      </c>
      <c r="W132" s="160"/>
      <c r="X132" s="160" t="s">
        <v>351</v>
      </c>
      <c r="Y132" s="160" t="s">
        <v>163</v>
      </c>
      <c r="Z132" s="150"/>
      <c r="AA132" s="150"/>
      <c r="AB132" s="150"/>
      <c r="AC132" s="150"/>
      <c r="AD132" s="150"/>
      <c r="AE132" s="150"/>
      <c r="AF132" s="150"/>
      <c r="AG132" s="150" t="s">
        <v>352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2" x14ac:dyDescent="0.2">
      <c r="A133" s="157"/>
      <c r="B133" s="158"/>
      <c r="C133" s="254" t="s">
        <v>353</v>
      </c>
      <c r="D133" s="255"/>
      <c r="E133" s="255"/>
      <c r="F133" s="255"/>
      <c r="G133" s="255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166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77">
        <v>42</v>
      </c>
      <c r="B134" s="178" t="s">
        <v>354</v>
      </c>
      <c r="C134" s="186" t="s">
        <v>355</v>
      </c>
      <c r="D134" s="179" t="s">
        <v>356</v>
      </c>
      <c r="E134" s="180">
        <v>8</v>
      </c>
      <c r="F134" s="181"/>
      <c r="G134" s="182">
        <f t="shared" ref="G134:G139" si="0">ROUND(E134*F134,2)</f>
        <v>0</v>
      </c>
      <c r="H134" s="181"/>
      <c r="I134" s="182">
        <f t="shared" ref="I134:I139" si="1">ROUND(E134*H134,2)</f>
        <v>0</v>
      </c>
      <c r="J134" s="181"/>
      <c r="K134" s="182">
        <f t="shared" ref="K134:K139" si="2">ROUND(E134*J134,2)</f>
        <v>0</v>
      </c>
      <c r="L134" s="182">
        <v>21</v>
      </c>
      <c r="M134" s="182">
        <f t="shared" ref="M134:M139" si="3">G134*(1+L134/100)</f>
        <v>0</v>
      </c>
      <c r="N134" s="180">
        <v>0</v>
      </c>
      <c r="O134" s="180">
        <f t="shared" ref="O134:O139" si="4">ROUND(E134*N134,2)</f>
        <v>0</v>
      </c>
      <c r="P134" s="180">
        <v>0</v>
      </c>
      <c r="Q134" s="180">
        <f t="shared" ref="Q134:Q139" si="5">ROUND(E134*P134,2)</f>
        <v>0</v>
      </c>
      <c r="R134" s="182"/>
      <c r="S134" s="182" t="s">
        <v>178</v>
      </c>
      <c r="T134" s="183" t="s">
        <v>161</v>
      </c>
      <c r="U134" s="160">
        <v>0</v>
      </c>
      <c r="V134" s="160">
        <f t="shared" ref="V134:V139" si="6">ROUND(E134*U134,2)</f>
        <v>0</v>
      </c>
      <c r="W134" s="160"/>
      <c r="X134" s="160" t="s">
        <v>351</v>
      </c>
      <c r="Y134" s="160" t="s">
        <v>163</v>
      </c>
      <c r="Z134" s="150"/>
      <c r="AA134" s="150"/>
      <c r="AB134" s="150"/>
      <c r="AC134" s="150"/>
      <c r="AD134" s="150"/>
      <c r="AE134" s="150"/>
      <c r="AF134" s="150"/>
      <c r="AG134" s="150" t="s">
        <v>352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ht="22.5" outlineLevel="1" x14ac:dyDescent="0.2">
      <c r="A135" s="177">
        <v>43</v>
      </c>
      <c r="B135" s="178" t="s">
        <v>357</v>
      </c>
      <c r="C135" s="186" t="s">
        <v>358</v>
      </c>
      <c r="D135" s="179" t="s">
        <v>356</v>
      </c>
      <c r="E135" s="180">
        <v>7</v>
      </c>
      <c r="F135" s="181"/>
      <c r="G135" s="182">
        <f t="shared" si="0"/>
        <v>0</v>
      </c>
      <c r="H135" s="181"/>
      <c r="I135" s="182">
        <f t="shared" si="1"/>
        <v>0</v>
      </c>
      <c r="J135" s="181"/>
      <c r="K135" s="182">
        <f t="shared" si="2"/>
        <v>0</v>
      </c>
      <c r="L135" s="182">
        <v>21</v>
      </c>
      <c r="M135" s="182">
        <f t="shared" si="3"/>
        <v>0</v>
      </c>
      <c r="N135" s="180">
        <v>0</v>
      </c>
      <c r="O135" s="180">
        <f t="shared" si="4"/>
        <v>0</v>
      </c>
      <c r="P135" s="180">
        <v>0</v>
      </c>
      <c r="Q135" s="180">
        <f t="shared" si="5"/>
        <v>0</v>
      </c>
      <c r="R135" s="182"/>
      <c r="S135" s="182" t="s">
        <v>178</v>
      </c>
      <c r="T135" s="183" t="s">
        <v>161</v>
      </c>
      <c r="U135" s="160">
        <v>0</v>
      </c>
      <c r="V135" s="160">
        <f t="shared" si="6"/>
        <v>0</v>
      </c>
      <c r="W135" s="160"/>
      <c r="X135" s="160" t="s">
        <v>351</v>
      </c>
      <c r="Y135" s="160" t="s">
        <v>163</v>
      </c>
      <c r="Z135" s="150"/>
      <c r="AA135" s="150"/>
      <c r="AB135" s="150"/>
      <c r="AC135" s="150"/>
      <c r="AD135" s="150"/>
      <c r="AE135" s="150"/>
      <c r="AF135" s="150"/>
      <c r="AG135" s="150" t="s">
        <v>352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ht="22.5" outlineLevel="1" x14ac:dyDescent="0.2">
      <c r="A136" s="177">
        <v>44</v>
      </c>
      <c r="B136" s="178" t="s">
        <v>359</v>
      </c>
      <c r="C136" s="186" t="s">
        <v>360</v>
      </c>
      <c r="D136" s="179" t="s">
        <v>356</v>
      </c>
      <c r="E136" s="180">
        <v>8</v>
      </c>
      <c r="F136" s="181"/>
      <c r="G136" s="182">
        <f t="shared" si="0"/>
        <v>0</v>
      </c>
      <c r="H136" s="181"/>
      <c r="I136" s="182">
        <f t="shared" si="1"/>
        <v>0</v>
      </c>
      <c r="J136" s="181"/>
      <c r="K136" s="182">
        <f t="shared" si="2"/>
        <v>0</v>
      </c>
      <c r="L136" s="182">
        <v>21</v>
      </c>
      <c r="M136" s="182">
        <f t="shared" si="3"/>
        <v>0</v>
      </c>
      <c r="N136" s="180">
        <v>0</v>
      </c>
      <c r="O136" s="180">
        <f t="shared" si="4"/>
        <v>0</v>
      </c>
      <c r="P136" s="180">
        <v>0</v>
      </c>
      <c r="Q136" s="180">
        <f t="shared" si="5"/>
        <v>0</v>
      </c>
      <c r="R136" s="182"/>
      <c r="S136" s="182" t="s">
        <v>178</v>
      </c>
      <c r="T136" s="183" t="s">
        <v>161</v>
      </c>
      <c r="U136" s="160">
        <v>0</v>
      </c>
      <c r="V136" s="160">
        <f t="shared" si="6"/>
        <v>0</v>
      </c>
      <c r="W136" s="160"/>
      <c r="X136" s="160" t="s">
        <v>351</v>
      </c>
      <c r="Y136" s="160" t="s">
        <v>163</v>
      </c>
      <c r="Z136" s="150"/>
      <c r="AA136" s="150"/>
      <c r="AB136" s="150"/>
      <c r="AC136" s="150"/>
      <c r="AD136" s="150"/>
      <c r="AE136" s="150"/>
      <c r="AF136" s="150"/>
      <c r="AG136" s="150" t="s">
        <v>352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ht="22.5" outlineLevel="1" x14ac:dyDescent="0.2">
      <c r="A137" s="177">
        <v>45</v>
      </c>
      <c r="B137" s="178" t="s">
        <v>361</v>
      </c>
      <c r="C137" s="186" t="s">
        <v>362</v>
      </c>
      <c r="D137" s="179" t="s">
        <v>356</v>
      </c>
      <c r="E137" s="180">
        <v>5</v>
      </c>
      <c r="F137" s="181"/>
      <c r="G137" s="182">
        <f t="shared" si="0"/>
        <v>0</v>
      </c>
      <c r="H137" s="181"/>
      <c r="I137" s="182">
        <f t="shared" si="1"/>
        <v>0</v>
      </c>
      <c r="J137" s="181"/>
      <c r="K137" s="182">
        <f t="shared" si="2"/>
        <v>0</v>
      </c>
      <c r="L137" s="182">
        <v>21</v>
      </c>
      <c r="M137" s="182">
        <f t="shared" si="3"/>
        <v>0</v>
      </c>
      <c r="N137" s="180">
        <v>0</v>
      </c>
      <c r="O137" s="180">
        <f t="shared" si="4"/>
        <v>0</v>
      </c>
      <c r="P137" s="180">
        <v>0</v>
      </c>
      <c r="Q137" s="180">
        <f t="shared" si="5"/>
        <v>0</v>
      </c>
      <c r="R137" s="182"/>
      <c r="S137" s="182" t="s">
        <v>178</v>
      </c>
      <c r="T137" s="183" t="s">
        <v>161</v>
      </c>
      <c r="U137" s="160">
        <v>0</v>
      </c>
      <c r="V137" s="160">
        <f t="shared" si="6"/>
        <v>0</v>
      </c>
      <c r="W137" s="160"/>
      <c r="X137" s="160" t="s">
        <v>351</v>
      </c>
      <c r="Y137" s="160" t="s">
        <v>163</v>
      </c>
      <c r="Z137" s="150"/>
      <c r="AA137" s="150"/>
      <c r="AB137" s="150"/>
      <c r="AC137" s="150"/>
      <c r="AD137" s="150"/>
      <c r="AE137" s="150"/>
      <c r="AF137" s="150"/>
      <c r="AG137" s="150" t="s">
        <v>352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77">
        <v>46</v>
      </c>
      <c r="B138" s="178" t="s">
        <v>363</v>
      </c>
      <c r="C138" s="186" t="s">
        <v>364</v>
      </c>
      <c r="D138" s="179" t="s">
        <v>356</v>
      </c>
      <c r="E138" s="180">
        <v>5</v>
      </c>
      <c r="F138" s="181"/>
      <c r="G138" s="182">
        <f t="shared" si="0"/>
        <v>0</v>
      </c>
      <c r="H138" s="181"/>
      <c r="I138" s="182">
        <f t="shared" si="1"/>
        <v>0</v>
      </c>
      <c r="J138" s="181"/>
      <c r="K138" s="182">
        <f t="shared" si="2"/>
        <v>0</v>
      </c>
      <c r="L138" s="182">
        <v>21</v>
      </c>
      <c r="M138" s="182">
        <f t="shared" si="3"/>
        <v>0</v>
      </c>
      <c r="N138" s="180">
        <v>0</v>
      </c>
      <c r="O138" s="180">
        <f t="shared" si="4"/>
        <v>0</v>
      </c>
      <c r="P138" s="180">
        <v>0</v>
      </c>
      <c r="Q138" s="180">
        <f t="shared" si="5"/>
        <v>0</v>
      </c>
      <c r="R138" s="182"/>
      <c r="S138" s="182" t="s">
        <v>178</v>
      </c>
      <c r="T138" s="183" t="s">
        <v>161</v>
      </c>
      <c r="U138" s="160">
        <v>0</v>
      </c>
      <c r="V138" s="160">
        <f t="shared" si="6"/>
        <v>0</v>
      </c>
      <c r="W138" s="160"/>
      <c r="X138" s="160" t="s">
        <v>351</v>
      </c>
      <c r="Y138" s="160" t="s">
        <v>163</v>
      </c>
      <c r="Z138" s="150"/>
      <c r="AA138" s="150"/>
      <c r="AB138" s="150"/>
      <c r="AC138" s="150"/>
      <c r="AD138" s="150"/>
      <c r="AE138" s="150"/>
      <c r="AF138" s="150"/>
      <c r="AG138" s="150" t="s">
        <v>352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77">
        <v>47</v>
      </c>
      <c r="B139" s="178" t="s">
        <v>365</v>
      </c>
      <c r="C139" s="186" t="s">
        <v>366</v>
      </c>
      <c r="D139" s="179" t="s">
        <v>356</v>
      </c>
      <c r="E139" s="180">
        <v>2</v>
      </c>
      <c r="F139" s="181"/>
      <c r="G139" s="182">
        <f t="shared" si="0"/>
        <v>0</v>
      </c>
      <c r="H139" s="181"/>
      <c r="I139" s="182">
        <f t="shared" si="1"/>
        <v>0</v>
      </c>
      <c r="J139" s="181"/>
      <c r="K139" s="182">
        <f t="shared" si="2"/>
        <v>0</v>
      </c>
      <c r="L139" s="182">
        <v>21</v>
      </c>
      <c r="M139" s="182">
        <f t="shared" si="3"/>
        <v>0</v>
      </c>
      <c r="N139" s="180">
        <v>0</v>
      </c>
      <c r="O139" s="180">
        <f t="shared" si="4"/>
        <v>0</v>
      </c>
      <c r="P139" s="180">
        <v>0</v>
      </c>
      <c r="Q139" s="180">
        <f t="shared" si="5"/>
        <v>0</v>
      </c>
      <c r="R139" s="182"/>
      <c r="S139" s="182" t="s">
        <v>178</v>
      </c>
      <c r="T139" s="183" t="s">
        <v>161</v>
      </c>
      <c r="U139" s="160">
        <v>0</v>
      </c>
      <c r="V139" s="160">
        <f t="shared" si="6"/>
        <v>0</v>
      </c>
      <c r="W139" s="160"/>
      <c r="X139" s="160" t="s">
        <v>351</v>
      </c>
      <c r="Y139" s="160" t="s">
        <v>163</v>
      </c>
      <c r="Z139" s="150"/>
      <c r="AA139" s="150"/>
      <c r="AB139" s="150"/>
      <c r="AC139" s="150"/>
      <c r="AD139" s="150"/>
      <c r="AE139" s="150"/>
      <c r="AF139" s="150"/>
      <c r="AG139" s="150" t="s">
        <v>352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x14ac:dyDescent="0.2">
      <c r="A140" s="162" t="s">
        <v>155</v>
      </c>
      <c r="B140" s="163" t="s">
        <v>102</v>
      </c>
      <c r="C140" s="184" t="s">
        <v>103</v>
      </c>
      <c r="D140" s="164"/>
      <c r="E140" s="165"/>
      <c r="F140" s="166"/>
      <c r="G140" s="166">
        <f>SUMIF(AG141:AG146,"&lt;&gt;NOR",G141:G146)</f>
        <v>0</v>
      </c>
      <c r="H140" s="166"/>
      <c r="I140" s="166">
        <f>SUM(I141:I146)</f>
        <v>0</v>
      </c>
      <c r="J140" s="166"/>
      <c r="K140" s="166">
        <f>SUM(K141:K146)</f>
        <v>0</v>
      </c>
      <c r="L140" s="166"/>
      <c r="M140" s="166">
        <f>SUM(M141:M146)</f>
        <v>0</v>
      </c>
      <c r="N140" s="165"/>
      <c r="O140" s="165">
        <f>SUM(O141:O146)</f>
        <v>0</v>
      </c>
      <c r="P140" s="165"/>
      <c r="Q140" s="165">
        <f>SUM(Q141:Q146)</f>
        <v>0</v>
      </c>
      <c r="R140" s="166"/>
      <c r="S140" s="166"/>
      <c r="T140" s="167"/>
      <c r="U140" s="161"/>
      <c r="V140" s="161">
        <f>SUM(V141:V146)</f>
        <v>0</v>
      </c>
      <c r="W140" s="161"/>
      <c r="X140" s="161"/>
      <c r="Y140" s="161"/>
      <c r="AG140" t="s">
        <v>156</v>
      </c>
    </row>
    <row r="141" spans="1:60" ht="22.5" outlineLevel="1" x14ac:dyDescent="0.2">
      <c r="A141" s="169">
        <v>48</v>
      </c>
      <c r="B141" s="170" t="s">
        <v>367</v>
      </c>
      <c r="C141" s="185" t="s">
        <v>368</v>
      </c>
      <c r="D141" s="171"/>
      <c r="E141" s="172">
        <v>0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72">
        <v>0</v>
      </c>
      <c r="O141" s="172">
        <f>ROUND(E141*N141,2)</f>
        <v>0</v>
      </c>
      <c r="P141" s="172">
        <v>0</v>
      </c>
      <c r="Q141" s="172">
        <f>ROUND(E141*P141,2)</f>
        <v>0</v>
      </c>
      <c r="R141" s="174"/>
      <c r="S141" s="174" t="s">
        <v>178</v>
      </c>
      <c r="T141" s="175" t="s">
        <v>161</v>
      </c>
      <c r="U141" s="160">
        <v>0</v>
      </c>
      <c r="V141" s="160">
        <f>ROUND(E141*U141,2)</f>
        <v>0</v>
      </c>
      <c r="W141" s="160"/>
      <c r="X141" s="160" t="s">
        <v>351</v>
      </c>
      <c r="Y141" s="160" t="s">
        <v>163</v>
      </c>
      <c r="Z141" s="150"/>
      <c r="AA141" s="150"/>
      <c r="AB141" s="150"/>
      <c r="AC141" s="150"/>
      <c r="AD141" s="150"/>
      <c r="AE141" s="150"/>
      <c r="AF141" s="150"/>
      <c r="AG141" s="150" t="s">
        <v>352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2" x14ac:dyDescent="0.2">
      <c r="A142" s="157"/>
      <c r="B142" s="158"/>
      <c r="C142" s="254" t="s">
        <v>369</v>
      </c>
      <c r="D142" s="255"/>
      <c r="E142" s="255"/>
      <c r="F142" s="255"/>
      <c r="G142" s="255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50"/>
      <c r="AA142" s="150"/>
      <c r="AB142" s="150"/>
      <c r="AC142" s="150"/>
      <c r="AD142" s="150"/>
      <c r="AE142" s="150"/>
      <c r="AF142" s="150"/>
      <c r="AG142" s="150" t="s">
        <v>166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77">
        <v>49</v>
      </c>
      <c r="B143" s="178" t="s">
        <v>370</v>
      </c>
      <c r="C143" s="186" t="s">
        <v>371</v>
      </c>
      <c r="D143" s="179" t="s">
        <v>356</v>
      </c>
      <c r="E143" s="180">
        <v>2</v>
      </c>
      <c r="F143" s="181"/>
      <c r="G143" s="182">
        <f>ROUND(E143*F143,2)</f>
        <v>0</v>
      </c>
      <c r="H143" s="181"/>
      <c r="I143" s="182">
        <f>ROUND(E143*H143,2)</f>
        <v>0</v>
      </c>
      <c r="J143" s="181"/>
      <c r="K143" s="182">
        <f>ROUND(E143*J143,2)</f>
        <v>0</v>
      </c>
      <c r="L143" s="182">
        <v>21</v>
      </c>
      <c r="M143" s="182">
        <f>G143*(1+L143/100)</f>
        <v>0</v>
      </c>
      <c r="N143" s="180">
        <v>0</v>
      </c>
      <c r="O143" s="180">
        <f>ROUND(E143*N143,2)</f>
        <v>0</v>
      </c>
      <c r="P143" s="180">
        <v>0</v>
      </c>
      <c r="Q143" s="180">
        <f>ROUND(E143*P143,2)</f>
        <v>0</v>
      </c>
      <c r="R143" s="182"/>
      <c r="S143" s="182" t="s">
        <v>178</v>
      </c>
      <c r="T143" s="183" t="s">
        <v>161</v>
      </c>
      <c r="U143" s="160">
        <v>0</v>
      </c>
      <c r="V143" s="160">
        <f>ROUND(E143*U143,2)</f>
        <v>0</v>
      </c>
      <c r="W143" s="160"/>
      <c r="X143" s="160" t="s">
        <v>351</v>
      </c>
      <c r="Y143" s="160" t="s">
        <v>163</v>
      </c>
      <c r="Z143" s="150"/>
      <c r="AA143" s="150"/>
      <c r="AB143" s="150"/>
      <c r="AC143" s="150"/>
      <c r="AD143" s="150"/>
      <c r="AE143" s="150"/>
      <c r="AF143" s="150"/>
      <c r="AG143" s="150" t="s">
        <v>352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77">
        <v>50</v>
      </c>
      <c r="B144" s="178" t="s">
        <v>372</v>
      </c>
      <c r="C144" s="186" t="s">
        <v>373</v>
      </c>
      <c r="D144" s="179" t="s">
        <v>356</v>
      </c>
      <c r="E144" s="180">
        <v>1</v>
      </c>
      <c r="F144" s="181"/>
      <c r="G144" s="182">
        <f>ROUND(E144*F144,2)</f>
        <v>0</v>
      </c>
      <c r="H144" s="181"/>
      <c r="I144" s="182">
        <f>ROUND(E144*H144,2)</f>
        <v>0</v>
      </c>
      <c r="J144" s="181"/>
      <c r="K144" s="182">
        <f>ROUND(E144*J144,2)</f>
        <v>0</v>
      </c>
      <c r="L144" s="182">
        <v>21</v>
      </c>
      <c r="M144" s="182">
        <f>G144*(1+L144/100)</f>
        <v>0</v>
      </c>
      <c r="N144" s="180">
        <v>0</v>
      </c>
      <c r="O144" s="180">
        <f>ROUND(E144*N144,2)</f>
        <v>0</v>
      </c>
      <c r="P144" s="180">
        <v>0</v>
      </c>
      <c r="Q144" s="180">
        <f>ROUND(E144*P144,2)</f>
        <v>0</v>
      </c>
      <c r="R144" s="182"/>
      <c r="S144" s="182" t="s">
        <v>178</v>
      </c>
      <c r="T144" s="183" t="s">
        <v>161</v>
      </c>
      <c r="U144" s="160">
        <v>0</v>
      </c>
      <c r="V144" s="160">
        <f>ROUND(E144*U144,2)</f>
        <v>0</v>
      </c>
      <c r="W144" s="160"/>
      <c r="X144" s="160" t="s">
        <v>351</v>
      </c>
      <c r="Y144" s="160" t="s">
        <v>163</v>
      </c>
      <c r="Z144" s="150"/>
      <c r="AA144" s="150"/>
      <c r="AB144" s="150"/>
      <c r="AC144" s="150"/>
      <c r="AD144" s="150"/>
      <c r="AE144" s="150"/>
      <c r="AF144" s="150"/>
      <c r="AG144" s="150" t="s">
        <v>352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77">
        <v>51</v>
      </c>
      <c r="B145" s="178" t="s">
        <v>374</v>
      </c>
      <c r="C145" s="186" t="s">
        <v>375</v>
      </c>
      <c r="D145" s="179" t="s">
        <v>356</v>
      </c>
      <c r="E145" s="180">
        <v>1</v>
      </c>
      <c r="F145" s="181"/>
      <c r="G145" s="182">
        <f>ROUND(E145*F145,2)</f>
        <v>0</v>
      </c>
      <c r="H145" s="181"/>
      <c r="I145" s="182">
        <f>ROUND(E145*H145,2)</f>
        <v>0</v>
      </c>
      <c r="J145" s="181"/>
      <c r="K145" s="182">
        <f>ROUND(E145*J145,2)</f>
        <v>0</v>
      </c>
      <c r="L145" s="182">
        <v>21</v>
      </c>
      <c r="M145" s="182">
        <f>G145*(1+L145/100)</f>
        <v>0</v>
      </c>
      <c r="N145" s="180">
        <v>0</v>
      </c>
      <c r="O145" s="180">
        <f>ROUND(E145*N145,2)</f>
        <v>0</v>
      </c>
      <c r="P145" s="180">
        <v>0</v>
      </c>
      <c r="Q145" s="180">
        <f>ROUND(E145*P145,2)</f>
        <v>0</v>
      </c>
      <c r="R145" s="182"/>
      <c r="S145" s="182" t="s">
        <v>178</v>
      </c>
      <c r="T145" s="183" t="s">
        <v>161</v>
      </c>
      <c r="U145" s="160">
        <v>0</v>
      </c>
      <c r="V145" s="160">
        <f>ROUND(E145*U145,2)</f>
        <v>0</v>
      </c>
      <c r="W145" s="160"/>
      <c r="X145" s="160" t="s">
        <v>351</v>
      </c>
      <c r="Y145" s="160" t="s">
        <v>163</v>
      </c>
      <c r="Z145" s="150"/>
      <c r="AA145" s="150"/>
      <c r="AB145" s="150"/>
      <c r="AC145" s="150"/>
      <c r="AD145" s="150"/>
      <c r="AE145" s="150"/>
      <c r="AF145" s="150"/>
      <c r="AG145" s="150" t="s">
        <v>352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77">
        <v>52</v>
      </c>
      <c r="B146" s="178" t="s">
        <v>376</v>
      </c>
      <c r="C146" s="186" t="s">
        <v>377</v>
      </c>
      <c r="D146" s="179" t="s">
        <v>356</v>
      </c>
      <c r="E146" s="180">
        <v>1</v>
      </c>
      <c r="F146" s="181"/>
      <c r="G146" s="182">
        <f>ROUND(E146*F146,2)</f>
        <v>0</v>
      </c>
      <c r="H146" s="181"/>
      <c r="I146" s="182">
        <f>ROUND(E146*H146,2)</f>
        <v>0</v>
      </c>
      <c r="J146" s="181"/>
      <c r="K146" s="182">
        <f>ROUND(E146*J146,2)</f>
        <v>0</v>
      </c>
      <c r="L146" s="182">
        <v>21</v>
      </c>
      <c r="M146" s="182">
        <f>G146*(1+L146/100)</f>
        <v>0</v>
      </c>
      <c r="N146" s="180">
        <v>0</v>
      </c>
      <c r="O146" s="180">
        <f>ROUND(E146*N146,2)</f>
        <v>0</v>
      </c>
      <c r="P146" s="180">
        <v>0</v>
      </c>
      <c r="Q146" s="180">
        <f>ROUND(E146*P146,2)</f>
        <v>0</v>
      </c>
      <c r="R146" s="182"/>
      <c r="S146" s="182" t="s">
        <v>178</v>
      </c>
      <c r="T146" s="183" t="s">
        <v>161</v>
      </c>
      <c r="U146" s="160">
        <v>0</v>
      </c>
      <c r="V146" s="160">
        <f>ROUND(E146*U146,2)</f>
        <v>0</v>
      </c>
      <c r="W146" s="160"/>
      <c r="X146" s="160" t="s">
        <v>351</v>
      </c>
      <c r="Y146" s="160" t="s">
        <v>163</v>
      </c>
      <c r="Z146" s="150"/>
      <c r="AA146" s="150"/>
      <c r="AB146" s="150"/>
      <c r="AC146" s="150"/>
      <c r="AD146" s="150"/>
      <c r="AE146" s="150"/>
      <c r="AF146" s="150"/>
      <c r="AG146" s="150" t="s">
        <v>352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x14ac:dyDescent="0.2">
      <c r="A147" s="162" t="s">
        <v>155</v>
      </c>
      <c r="B147" s="163" t="s">
        <v>104</v>
      </c>
      <c r="C147" s="184" t="s">
        <v>105</v>
      </c>
      <c r="D147" s="164"/>
      <c r="E147" s="165"/>
      <c r="F147" s="166"/>
      <c r="G147" s="166">
        <f>SUMIF(AG148:AG161,"&lt;&gt;NOR",G148:G161)</f>
        <v>0</v>
      </c>
      <c r="H147" s="166"/>
      <c r="I147" s="166">
        <f>SUM(I148:I161)</f>
        <v>0</v>
      </c>
      <c r="J147" s="166"/>
      <c r="K147" s="166">
        <f>SUM(K148:K161)</f>
        <v>0</v>
      </c>
      <c r="L147" s="166"/>
      <c r="M147" s="166">
        <f>SUM(M148:M161)</f>
        <v>0</v>
      </c>
      <c r="N147" s="165"/>
      <c r="O147" s="165">
        <f>SUM(O148:O161)</f>
        <v>0.01</v>
      </c>
      <c r="P147" s="165"/>
      <c r="Q147" s="165">
        <f>SUM(Q148:Q161)</f>
        <v>0</v>
      </c>
      <c r="R147" s="166"/>
      <c r="S147" s="166"/>
      <c r="T147" s="167"/>
      <c r="U147" s="161"/>
      <c r="V147" s="161">
        <f>SUM(V148:V161)</f>
        <v>3.74</v>
      </c>
      <c r="W147" s="161"/>
      <c r="X147" s="161"/>
      <c r="Y147" s="161"/>
      <c r="AG147" t="s">
        <v>156</v>
      </c>
    </row>
    <row r="148" spans="1:60" ht="22.5" outlineLevel="1" x14ac:dyDescent="0.2">
      <c r="A148" s="169">
        <v>53</v>
      </c>
      <c r="B148" s="170" t="s">
        <v>378</v>
      </c>
      <c r="C148" s="185" t="s">
        <v>379</v>
      </c>
      <c r="D148" s="171" t="s">
        <v>203</v>
      </c>
      <c r="E148" s="172">
        <v>3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72">
        <v>1.6000000000000001E-4</v>
      </c>
      <c r="O148" s="172">
        <f>ROUND(E148*N148,2)</f>
        <v>0</v>
      </c>
      <c r="P148" s="172">
        <v>0</v>
      </c>
      <c r="Q148" s="172">
        <f>ROUND(E148*P148,2)</f>
        <v>0</v>
      </c>
      <c r="R148" s="174" t="s">
        <v>195</v>
      </c>
      <c r="S148" s="174" t="s">
        <v>160</v>
      </c>
      <c r="T148" s="175" t="s">
        <v>160</v>
      </c>
      <c r="U148" s="160">
        <v>1.24</v>
      </c>
      <c r="V148" s="160">
        <f>ROUND(E148*U148,2)</f>
        <v>3.72</v>
      </c>
      <c r="W148" s="160"/>
      <c r="X148" s="160" t="s">
        <v>186</v>
      </c>
      <c r="Y148" s="160" t="s">
        <v>163</v>
      </c>
      <c r="Z148" s="150"/>
      <c r="AA148" s="150"/>
      <c r="AB148" s="150"/>
      <c r="AC148" s="150"/>
      <c r="AD148" s="150"/>
      <c r="AE148" s="150"/>
      <c r="AF148" s="150"/>
      <c r="AG148" s="150" t="s">
        <v>187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2" x14ac:dyDescent="0.2">
      <c r="A149" s="157"/>
      <c r="B149" s="158"/>
      <c r="C149" s="254" t="s">
        <v>380</v>
      </c>
      <c r="D149" s="255"/>
      <c r="E149" s="255"/>
      <c r="F149" s="255"/>
      <c r="G149" s="255"/>
      <c r="H149" s="160"/>
      <c r="I149" s="160"/>
      <c r="J149" s="160"/>
      <c r="K149" s="160"/>
      <c r="L149" s="160"/>
      <c r="M149" s="160"/>
      <c r="N149" s="159"/>
      <c r="O149" s="159"/>
      <c r="P149" s="159"/>
      <c r="Q149" s="159"/>
      <c r="R149" s="160"/>
      <c r="S149" s="160"/>
      <c r="T149" s="160"/>
      <c r="U149" s="160"/>
      <c r="V149" s="160"/>
      <c r="W149" s="160"/>
      <c r="X149" s="160"/>
      <c r="Y149" s="160"/>
      <c r="Z149" s="150"/>
      <c r="AA149" s="150"/>
      <c r="AB149" s="150"/>
      <c r="AC149" s="150"/>
      <c r="AD149" s="150"/>
      <c r="AE149" s="150"/>
      <c r="AF149" s="150"/>
      <c r="AG149" s="150" t="s">
        <v>166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ht="22.5" outlineLevel="1" x14ac:dyDescent="0.2">
      <c r="A150" s="169">
        <v>54</v>
      </c>
      <c r="B150" s="170" t="s">
        <v>367</v>
      </c>
      <c r="C150" s="185" t="s">
        <v>368</v>
      </c>
      <c r="D150" s="171"/>
      <c r="E150" s="172">
        <v>0</v>
      </c>
      <c r="F150" s="173"/>
      <c r="G150" s="174">
        <f>ROUND(E150*F150,2)</f>
        <v>0</v>
      </c>
      <c r="H150" s="173"/>
      <c r="I150" s="174">
        <f>ROUND(E150*H150,2)</f>
        <v>0</v>
      </c>
      <c r="J150" s="173"/>
      <c r="K150" s="174">
        <f>ROUND(E150*J150,2)</f>
        <v>0</v>
      </c>
      <c r="L150" s="174">
        <v>21</v>
      </c>
      <c r="M150" s="174">
        <f>G150*(1+L150/100)</f>
        <v>0</v>
      </c>
      <c r="N150" s="172">
        <v>0</v>
      </c>
      <c r="O150" s="172">
        <f>ROUND(E150*N150,2)</f>
        <v>0</v>
      </c>
      <c r="P150" s="172">
        <v>0</v>
      </c>
      <c r="Q150" s="172">
        <f>ROUND(E150*P150,2)</f>
        <v>0</v>
      </c>
      <c r="R150" s="174"/>
      <c r="S150" s="174" t="s">
        <v>178</v>
      </c>
      <c r="T150" s="175" t="s">
        <v>161</v>
      </c>
      <c r="U150" s="160">
        <v>0</v>
      </c>
      <c r="V150" s="160">
        <f>ROUND(E150*U150,2)</f>
        <v>0</v>
      </c>
      <c r="W150" s="160"/>
      <c r="X150" s="160" t="s">
        <v>351</v>
      </c>
      <c r="Y150" s="160" t="s">
        <v>163</v>
      </c>
      <c r="Z150" s="150"/>
      <c r="AA150" s="150"/>
      <c r="AB150" s="150"/>
      <c r="AC150" s="150"/>
      <c r="AD150" s="150"/>
      <c r="AE150" s="150"/>
      <c r="AF150" s="150"/>
      <c r="AG150" s="150" t="s">
        <v>352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2" x14ac:dyDescent="0.2">
      <c r="A151" s="157"/>
      <c r="B151" s="158"/>
      <c r="C151" s="254" t="s">
        <v>369</v>
      </c>
      <c r="D151" s="255"/>
      <c r="E151" s="255"/>
      <c r="F151" s="255"/>
      <c r="G151" s="255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166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ht="22.5" outlineLevel="1" x14ac:dyDescent="0.2">
      <c r="A152" s="169">
        <v>55</v>
      </c>
      <c r="B152" s="170" t="s">
        <v>381</v>
      </c>
      <c r="C152" s="185" t="s">
        <v>382</v>
      </c>
      <c r="D152" s="171" t="s">
        <v>194</v>
      </c>
      <c r="E152" s="172">
        <v>43.4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72">
        <v>0</v>
      </c>
      <c r="O152" s="172">
        <f>ROUND(E152*N152,2)</f>
        <v>0</v>
      </c>
      <c r="P152" s="172">
        <v>0</v>
      </c>
      <c r="Q152" s="172">
        <f>ROUND(E152*P152,2)</f>
        <v>0</v>
      </c>
      <c r="R152" s="174"/>
      <c r="S152" s="174" t="s">
        <v>178</v>
      </c>
      <c r="T152" s="175" t="s">
        <v>161</v>
      </c>
      <c r="U152" s="160">
        <v>0</v>
      </c>
      <c r="V152" s="160">
        <f>ROUND(E152*U152,2)</f>
        <v>0</v>
      </c>
      <c r="W152" s="160"/>
      <c r="X152" s="160" t="s">
        <v>351</v>
      </c>
      <c r="Y152" s="160" t="s">
        <v>163</v>
      </c>
      <c r="Z152" s="150"/>
      <c r="AA152" s="150"/>
      <c r="AB152" s="150"/>
      <c r="AC152" s="150"/>
      <c r="AD152" s="150"/>
      <c r="AE152" s="150"/>
      <c r="AF152" s="150"/>
      <c r="AG152" s="150" t="s">
        <v>352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2" x14ac:dyDescent="0.2">
      <c r="A153" s="157"/>
      <c r="B153" s="158"/>
      <c r="C153" s="254" t="s">
        <v>383</v>
      </c>
      <c r="D153" s="255"/>
      <c r="E153" s="255"/>
      <c r="F153" s="255"/>
      <c r="G153" s="255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50"/>
      <c r="AA153" s="150"/>
      <c r="AB153" s="150"/>
      <c r="AC153" s="150"/>
      <c r="AD153" s="150"/>
      <c r="AE153" s="150"/>
      <c r="AF153" s="150"/>
      <c r="AG153" s="150" t="s">
        <v>166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ht="22.5" outlineLevel="1" x14ac:dyDescent="0.2">
      <c r="A154" s="177">
        <v>56</v>
      </c>
      <c r="B154" s="178" t="s">
        <v>384</v>
      </c>
      <c r="C154" s="186" t="s">
        <v>385</v>
      </c>
      <c r="D154" s="179" t="s">
        <v>356</v>
      </c>
      <c r="E154" s="180">
        <v>1</v>
      </c>
      <c r="F154" s="181"/>
      <c r="G154" s="182">
        <f>ROUND(E154*F154,2)</f>
        <v>0</v>
      </c>
      <c r="H154" s="181"/>
      <c r="I154" s="182">
        <f>ROUND(E154*H154,2)</f>
        <v>0</v>
      </c>
      <c r="J154" s="181"/>
      <c r="K154" s="182">
        <f>ROUND(E154*J154,2)</f>
        <v>0</v>
      </c>
      <c r="L154" s="182">
        <v>21</v>
      </c>
      <c r="M154" s="182">
        <f>G154*(1+L154/100)</f>
        <v>0</v>
      </c>
      <c r="N154" s="180">
        <v>0</v>
      </c>
      <c r="O154" s="180">
        <f>ROUND(E154*N154,2)</f>
        <v>0</v>
      </c>
      <c r="P154" s="180">
        <v>0</v>
      </c>
      <c r="Q154" s="180">
        <f>ROUND(E154*P154,2)</f>
        <v>0</v>
      </c>
      <c r="R154" s="182"/>
      <c r="S154" s="182" t="s">
        <v>178</v>
      </c>
      <c r="T154" s="183" t="s">
        <v>161</v>
      </c>
      <c r="U154" s="160">
        <v>0</v>
      </c>
      <c r="V154" s="160">
        <f>ROUND(E154*U154,2)</f>
        <v>0</v>
      </c>
      <c r="W154" s="160"/>
      <c r="X154" s="160" t="s">
        <v>351</v>
      </c>
      <c r="Y154" s="160" t="s">
        <v>163</v>
      </c>
      <c r="Z154" s="150"/>
      <c r="AA154" s="150"/>
      <c r="AB154" s="150"/>
      <c r="AC154" s="150"/>
      <c r="AD154" s="150"/>
      <c r="AE154" s="150"/>
      <c r="AF154" s="150"/>
      <c r="AG154" s="150" t="s">
        <v>352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ht="22.5" outlineLevel="1" x14ac:dyDescent="0.2">
      <c r="A155" s="177">
        <v>57</v>
      </c>
      <c r="B155" s="178" t="s">
        <v>386</v>
      </c>
      <c r="C155" s="186" t="s">
        <v>387</v>
      </c>
      <c r="D155" s="179" t="s">
        <v>356</v>
      </c>
      <c r="E155" s="180">
        <v>1</v>
      </c>
      <c r="F155" s="181"/>
      <c r="G155" s="182">
        <f>ROUND(E155*F155,2)</f>
        <v>0</v>
      </c>
      <c r="H155" s="181"/>
      <c r="I155" s="182">
        <f>ROUND(E155*H155,2)</f>
        <v>0</v>
      </c>
      <c r="J155" s="181"/>
      <c r="K155" s="182">
        <f>ROUND(E155*J155,2)</f>
        <v>0</v>
      </c>
      <c r="L155" s="182">
        <v>21</v>
      </c>
      <c r="M155" s="182">
        <f>G155*(1+L155/100)</f>
        <v>0</v>
      </c>
      <c r="N155" s="180">
        <v>0</v>
      </c>
      <c r="O155" s="180">
        <f>ROUND(E155*N155,2)</f>
        <v>0</v>
      </c>
      <c r="P155" s="180">
        <v>0</v>
      </c>
      <c r="Q155" s="180">
        <f>ROUND(E155*P155,2)</f>
        <v>0</v>
      </c>
      <c r="R155" s="182"/>
      <c r="S155" s="182" t="s">
        <v>178</v>
      </c>
      <c r="T155" s="183" t="s">
        <v>161</v>
      </c>
      <c r="U155" s="160">
        <v>0</v>
      </c>
      <c r="V155" s="160">
        <f>ROUND(E155*U155,2)</f>
        <v>0</v>
      </c>
      <c r="W155" s="160"/>
      <c r="X155" s="160" t="s">
        <v>351</v>
      </c>
      <c r="Y155" s="160" t="s">
        <v>163</v>
      </c>
      <c r="Z155" s="150"/>
      <c r="AA155" s="150"/>
      <c r="AB155" s="150"/>
      <c r="AC155" s="150"/>
      <c r="AD155" s="150"/>
      <c r="AE155" s="150"/>
      <c r="AF155" s="150"/>
      <c r="AG155" s="150" t="s">
        <v>352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ht="22.5" outlineLevel="1" x14ac:dyDescent="0.2">
      <c r="A156" s="177">
        <v>58</v>
      </c>
      <c r="B156" s="178" t="s">
        <v>388</v>
      </c>
      <c r="C156" s="186" t="s">
        <v>389</v>
      </c>
      <c r="D156" s="179" t="s">
        <v>203</v>
      </c>
      <c r="E156" s="180">
        <v>3</v>
      </c>
      <c r="F156" s="181"/>
      <c r="G156" s="182">
        <f>ROUND(E156*F156,2)</f>
        <v>0</v>
      </c>
      <c r="H156" s="181"/>
      <c r="I156" s="182">
        <f>ROUND(E156*H156,2)</f>
        <v>0</v>
      </c>
      <c r="J156" s="181"/>
      <c r="K156" s="182">
        <f>ROUND(E156*J156,2)</f>
        <v>0</v>
      </c>
      <c r="L156" s="182">
        <v>21</v>
      </c>
      <c r="M156" s="182">
        <f>G156*(1+L156/100)</f>
        <v>0</v>
      </c>
      <c r="N156" s="180">
        <v>2.3999999999999998E-3</v>
      </c>
      <c r="O156" s="180">
        <f>ROUND(E156*N156,2)</f>
        <v>0.01</v>
      </c>
      <c r="P156" s="180">
        <v>0</v>
      </c>
      <c r="Q156" s="180">
        <f>ROUND(E156*P156,2)</f>
        <v>0</v>
      </c>
      <c r="R156" s="182" t="s">
        <v>228</v>
      </c>
      <c r="S156" s="182" t="s">
        <v>160</v>
      </c>
      <c r="T156" s="183" t="s">
        <v>160</v>
      </c>
      <c r="U156" s="160">
        <v>0</v>
      </c>
      <c r="V156" s="160">
        <f>ROUND(E156*U156,2)</f>
        <v>0</v>
      </c>
      <c r="W156" s="160"/>
      <c r="X156" s="160" t="s">
        <v>229</v>
      </c>
      <c r="Y156" s="160" t="s">
        <v>163</v>
      </c>
      <c r="Z156" s="150"/>
      <c r="AA156" s="150"/>
      <c r="AB156" s="150"/>
      <c r="AC156" s="150"/>
      <c r="AD156" s="150"/>
      <c r="AE156" s="150"/>
      <c r="AF156" s="150"/>
      <c r="AG156" s="150" t="s">
        <v>230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69">
        <v>59</v>
      </c>
      <c r="B157" s="170" t="s">
        <v>390</v>
      </c>
      <c r="C157" s="185" t="s">
        <v>391</v>
      </c>
      <c r="D157" s="171" t="s">
        <v>184</v>
      </c>
      <c r="E157" s="172">
        <v>7.6800000000000002E-3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2">
        <v>0</v>
      </c>
      <c r="O157" s="172">
        <f>ROUND(E157*N157,2)</f>
        <v>0</v>
      </c>
      <c r="P157" s="172">
        <v>0</v>
      </c>
      <c r="Q157" s="172">
        <f>ROUND(E157*P157,2)</f>
        <v>0</v>
      </c>
      <c r="R157" s="174" t="s">
        <v>392</v>
      </c>
      <c r="S157" s="174" t="s">
        <v>160</v>
      </c>
      <c r="T157" s="175" t="s">
        <v>160</v>
      </c>
      <c r="U157" s="160">
        <v>3.016</v>
      </c>
      <c r="V157" s="160">
        <f>ROUND(E157*U157,2)</f>
        <v>0.02</v>
      </c>
      <c r="W157" s="160"/>
      <c r="X157" s="160" t="s">
        <v>316</v>
      </c>
      <c r="Y157" s="160" t="s">
        <v>163</v>
      </c>
      <c r="Z157" s="150"/>
      <c r="AA157" s="150"/>
      <c r="AB157" s="150"/>
      <c r="AC157" s="150"/>
      <c r="AD157" s="150"/>
      <c r="AE157" s="150"/>
      <c r="AF157" s="150"/>
      <c r="AG157" s="150" t="s">
        <v>317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2" x14ac:dyDescent="0.2">
      <c r="A158" s="157"/>
      <c r="B158" s="158"/>
      <c r="C158" s="263" t="s">
        <v>393</v>
      </c>
      <c r="D158" s="264"/>
      <c r="E158" s="264"/>
      <c r="F158" s="264"/>
      <c r="G158" s="264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50"/>
      <c r="AA158" s="150"/>
      <c r="AB158" s="150"/>
      <c r="AC158" s="150"/>
      <c r="AD158" s="150"/>
      <c r="AE158" s="150"/>
      <c r="AF158" s="150"/>
      <c r="AG158" s="150" t="s">
        <v>189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2" x14ac:dyDescent="0.2">
      <c r="A159" s="157"/>
      <c r="B159" s="158"/>
      <c r="C159" s="194" t="s">
        <v>319</v>
      </c>
      <c r="D159" s="190"/>
      <c r="E159" s="191"/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60"/>
      <c r="Z159" s="150"/>
      <c r="AA159" s="150"/>
      <c r="AB159" s="150"/>
      <c r="AC159" s="150"/>
      <c r="AD159" s="150"/>
      <c r="AE159" s="150"/>
      <c r="AF159" s="150"/>
      <c r="AG159" s="150" t="s">
        <v>191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3" x14ac:dyDescent="0.2">
      <c r="A160" s="157"/>
      <c r="B160" s="158"/>
      <c r="C160" s="194" t="s">
        <v>394</v>
      </c>
      <c r="D160" s="190"/>
      <c r="E160" s="191"/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191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3" x14ac:dyDescent="0.2">
      <c r="A161" s="157"/>
      <c r="B161" s="158"/>
      <c r="C161" s="194" t="s">
        <v>395</v>
      </c>
      <c r="D161" s="190"/>
      <c r="E161" s="191">
        <v>7.6800000000000002E-3</v>
      </c>
      <c r="F161" s="160"/>
      <c r="G161" s="160"/>
      <c r="H161" s="160"/>
      <c r="I161" s="160"/>
      <c r="J161" s="160"/>
      <c r="K161" s="160"/>
      <c r="L161" s="160"/>
      <c r="M161" s="160"/>
      <c r="N161" s="159"/>
      <c r="O161" s="159"/>
      <c r="P161" s="159"/>
      <c r="Q161" s="159"/>
      <c r="R161" s="160"/>
      <c r="S161" s="160"/>
      <c r="T161" s="160"/>
      <c r="U161" s="160"/>
      <c r="V161" s="160"/>
      <c r="W161" s="160"/>
      <c r="X161" s="160"/>
      <c r="Y161" s="160"/>
      <c r="Z161" s="150"/>
      <c r="AA161" s="150"/>
      <c r="AB161" s="150"/>
      <c r="AC161" s="150"/>
      <c r="AD161" s="150"/>
      <c r="AE161" s="150"/>
      <c r="AF161" s="150"/>
      <c r="AG161" s="150" t="s">
        <v>191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x14ac:dyDescent="0.2">
      <c r="A162" s="162" t="s">
        <v>155</v>
      </c>
      <c r="B162" s="163" t="s">
        <v>106</v>
      </c>
      <c r="C162" s="184" t="s">
        <v>107</v>
      </c>
      <c r="D162" s="164"/>
      <c r="E162" s="165"/>
      <c r="F162" s="166"/>
      <c r="G162" s="166">
        <f>SUMIF(AG163:AG184,"&lt;&gt;NOR",G163:G184)</f>
        <v>0</v>
      </c>
      <c r="H162" s="166"/>
      <c r="I162" s="166">
        <f>SUM(I163:I184)</f>
        <v>0</v>
      </c>
      <c r="J162" s="166"/>
      <c r="K162" s="166">
        <f>SUM(K163:K184)</f>
        <v>0</v>
      </c>
      <c r="L162" s="166"/>
      <c r="M162" s="166">
        <f>SUM(M163:M184)</f>
        <v>0</v>
      </c>
      <c r="N162" s="165"/>
      <c r="O162" s="165">
        <f>SUM(O163:O184)</f>
        <v>0.9</v>
      </c>
      <c r="P162" s="165"/>
      <c r="Q162" s="165">
        <f>SUM(Q163:Q184)</f>
        <v>0</v>
      </c>
      <c r="R162" s="166"/>
      <c r="S162" s="166"/>
      <c r="T162" s="167"/>
      <c r="U162" s="161"/>
      <c r="V162" s="161">
        <f>SUM(V163:V184)</f>
        <v>42.650000000000006</v>
      </c>
      <c r="W162" s="161"/>
      <c r="X162" s="161"/>
      <c r="Y162" s="161"/>
      <c r="AG162" t="s">
        <v>156</v>
      </c>
    </row>
    <row r="163" spans="1:60" outlineLevel="1" x14ac:dyDescent="0.2">
      <c r="A163" s="169">
        <v>60</v>
      </c>
      <c r="B163" s="170" t="s">
        <v>396</v>
      </c>
      <c r="C163" s="185" t="s">
        <v>397</v>
      </c>
      <c r="D163" s="171" t="s">
        <v>194</v>
      </c>
      <c r="E163" s="172">
        <v>36.72</v>
      </c>
      <c r="F163" s="173"/>
      <c r="G163" s="174">
        <f>ROUND(E163*F163,2)</f>
        <v>0</v>
      </c>
      <c r="H163" s="173"/>
      <c r="I163" s="174">
        <f>ROUND(E163*H163,2)</f>
        <v>0</v>
      </c>
      <c r="J163" s="173"/>
      <c r="K163" s="174">
        <f>ROUND(E163*J163,2)</f>
        <v>0</v>
      </c>
      <c r="L163" s="174">
        <v>21</v>
      </c>
      <c r="M163" s="174">
        <f>G163*(1+L163/100)</f>
        <v>0</v>
      </c>
      <c r="N163" s="172">
        <v>1.1E-4</v>
      </c>
      <c r="O163" s="172">
        <f>ROUND(E163*N163,2)</f>
        <v>0</v>
      </c>
      <c r="P163" s="172">
        <v>0</v>
      </c>
      <c r="Q163" s="172">
        <f>ROUND(E163*P163,2)</f>
        <v>0</v>
      </c>
      <c r="R163" s="174" t="s">
        <v>398</v>
      </c>
      <c r="S163" s="174" t="s">
        <v>160</v>
      </c>
      <c r="T163" s="175" t="s">
        <v>160</v>
      </c>
      <c r="U163" s="160">
        <v>0.05</v>
      </c>
      <c r="V163" s="160">
        <f>ROUND(E163*U163,2)</f>
        <v>1.84</v>
      </c>
      <c r="W163" s="160"/>
      <c r="X163" s="160" t="s">
        <v>186</v>
      </c>
      <c r="Y163" s="160" t="s">
        <v>163</v>
      </c>
      <c r="Z163" s="150"/>
      <c r="AA163" s="150"/>
      <c r="AB163" s="150"/>
      <c r="AC163" s="150"/>
      <c r="AD163" s="150"/>
      <c r="AE163" s="150"/>
      <c r="AF163" s="150"/>
      <c r="AG163" s="150" t="s">
        <v>187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2" x14ac:dyDescent="0.2">
      <c r="A164" s="157"/>
      <c r="B164" s="158"/>
      <c r="C164" s="194" t="s">
        <v>328</v>
      </c>
      <c r="D164" s="190"/>
      <c r="E164" s="191">
        <v>36.72</v>
      </c>
      <c r="F164" s="160"/>
      <c r="G164" s="160"/>
      <c r="H164" s="160"/>
      <c r="I164" s="160"/>
      <c r="J164" s="160"/>
      <c r="K164" s="160"/>
      <c r="L164" s="160"/>
      <c r="M164" s="160"/>
      <c r="N164" s="159"/>
      <c r="O164" s="159"/>
      <c r="P164" s="159"/>
      <c r="Q164" s="159"/>
      <c r="R164" s="160"/>
      <c r="S164" s="160"/>
      <c r="T164" s="160"/>
      <c r="U164" s="160"/>
      <c r="V164" s="160"/>
      <c r="W164" s="160"/>
      <c r="X164" s="160"/>
      <c r="Y164" s="160"/>
      <c r="Z164" s="150"/>
      <c r="AA164" s="150"/>
      <c r="AB164" s="150"/>
      <c r="AC164" s="150"/>
      <c r="AD164" s="150"/>
      <c r="AE164" s="150"/>
      <c r="AF164" s="150"/>
      <c r="AG164" s="150" t="s">
        <v>191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ht="22.5" outlineLevel="1" x14ac:dyDescent="0.2">
      <c r="A165" s="169">
        <v>61</v>
      </c>
      <c r="B165" s="170" t="s">
        <v>399</v>
      </c>
      <c r="C165" s="185" t="s">
        <v>400</v>
      </c>
      <c r="D165" s="171" t="s">
        <v>194</v>
      </c>
      <c r="E165" s="172">
        <v>36.72</v>
      </c>
      <c r="F165" s="173"/>
      <c r="G165" s="174">
        <f>ROUND(E165*F165,2)</f>
        <v>0</v>
      </c>
      <c r="H165" s="173"/>
      <c r="I165" s="174">
        <f>ROUND(E165*H165,2)</f>
        <v>0</v>
      </c>
      <c r="J165" s="173"/>
      <c r="K165" s="174">
        <f>ROUND(E165*J165,2)</f>
        <v>0</v>
      </c>
      <c r="L165" s="174">
        <v>21</v>
      </c>
      <c r="M165" s="174">
        <f>G165*(1+L165/100)</f>
        <v>0</v>
      </c>
      <c r="N165" s="172">
        <v>3.2599999999999999E-3</v>
      </c>
      <c r="O165" s="172">
        <f>ROUND(E165*N165,2)</f>
        <v>0.12</v>
      </c>
      <c r="P165" s="172">
        <v>0</v>
      </c>
      <c r="Q165" s="172">
        <f>ROUND(E165*P165,2)</f>
        <v>0</v>
      </c>
      <c r="R165" s="174" t="s">
        <v>398</v>
      </c>
      <c r="S165" s="174" t="s">
        <v>401</v>
      </c>
      <c r="T165" s="175" t="s">
        <v>401</v>
      </c>
      <c r="U165" s="160">
        <v>0.98</v>
      </c>
      <c r="V165" s="160">
        <f>ROUND(E165*U165,2)</f>
        <v>35.99</v>
      </c>
      <c r="W165" s="160"/>
      <c r="X165" s="160" t="s">
        <v>186</v>
      </c>
      <c r="Y165" s="160" t="s">
        <v>163</v>
      </c>
      <c r="Z165" s="150"/>
      <c r="AA165" s="150"/>
      <c r="AB165" s="150"/>
      <c r="AC165" s="150"/>
      <c r="AD165" s="150"/>
      <c r="AE165" s="150"/>
      <c r="AF165" s="150"/>
      <c r="AG165" s="150" t="s">
        <v>187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2" x14ac:dyDescent="0.2">
      <c r="A166" s="157"/>
      <c r="B166" s="158"/>
      <c r="C166" s="194" t="s">
        <v>328</v>
      </c>
      <c r="D166" s="190"/>
      <c r="E166" s="191">
        <v>36.72</v>
      </c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50"/>
      <c r="AA166" s="150"/>
      <c r="AB166" s="150"/>
      <c r="AC166" s="150"/>
      <c r="AD166" s="150"/>
      <c r="AE166" s="150"/>
      <c r="AF166" s="150"/>
      <c r="AG166" s="150" t="s">
        <v>191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69">
        <v>62</v>
      </c>
      <c r="B167" s="170" t="s">
        <v>402</v>
      </c>
      <c r="C167" s="185" t="s">
        <v>403</v>
      </c>
      <c r="D167" s="171" t="s">
        <v>224</v>
      </c>
      <c r="E167" s="172">
        <v>47.38</v>
      </c>
      <c r="F167" s="173"/>
      <c r="G167" s="174">
        <f>ROUND(E167*F167,2)</f>
        <v>0</v>
      </c>
      <c r="H167" s="173"/>
      <c r="I167" s="174">
        <f>ROUND(E167*H167,2)</f>
        <v>0</v>
      </c>
      <c r="J167" s="173"/>
      <c r="K167" s="174">
        <f>ROUND(E167*J167,2)</f>
        <v>0</v>
      </c>
      <c r="L167" s="174">
        <v>21</v>
      </c>
      <c r="M167" s="174">
        <f>G167*(1+L167/100)</f>
        <v>0</v>
      </c>
      <c r="N167" s="172">
        <v>4.0000000000000003E-5</v>
      </c>
      <c r="O167" s="172">
        <f>ROUND(E167*N167,2)</f>
        <v>0</v>
      </c>
      <c r="P167" s="172">
        <v>0</v>
      </c>
      <c r="Q167" s="172">
        <f>ROUND(E167*P167,2)</f>
        <v>0</v>
      </c>
      <c r="R167" s="174" t="s">
        <v>398</v>
      </c>
      <c r="S167" s="174" t="s">
        <v>160</v>
      </c>
      <c r="T167" s="175" t="s">
        <v>160</v>
      </c>
      <c r="U167" s="160">
        <v>7.0000000000000007E-2</v>
      </c>
      <c r="V167" s="160">
        <f>ROUND(E167*U167,2)</f>
        <v>3.32</v>
      </c>
      <c r="W167" s="160"/>
      <c r="X167" s="160" t="s">
        <v>186</v>
      </c>
      <c r="Y167" s="160" t="s">
        <v>163</v>
      </c>
      <c r="Z167" s="150"/>
      <c r="AA167" s="150"/>
      <c r="AB167" s="150"/>
      <c r="AC167" s="150"/>
      <c r="AD167" s="150"/>
      <c r="AE167" s="150"/>
      <c r="AF167" s="150"/>
      <c r="AG167" s="150" t="s">
        <v>187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2" x14ac:dyDescent="0.2">
      <c r="A168" s="157"/>
      <c r="B168" s="158"/>
      <c r="C168" s="254" t="s">
        <v>404</v>
      </c>
      <c r="D168" s="255"/>
      <c r="E168" s="255"/>
      <c r="F168" s="255"/>
      <c r="G168" s="255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50"/>
      <c r="AA168" s="150"/>
      <c r="AB168" s="150"/>
      <c r="AC168" s="150"/>
      <c r="AD168" s="150"/>
      <c r="AE168" s="150"/>
      <c r="AF168" s="150"/>
      <c r="AG168" s="150" t="s">
        <v>166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2" x14ac:dyDescent="0.2">
      <c r="A169" s="157"/>
      <c r="B169" s="158"/>
      <c r="C169" s="194" t="s">
        <v>336</v>
      </c>
      <c r="D169" s="190"/>
      <c r="E169" s="191">
        <v>14</v>
      </c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50"/>
      <c r="AA169" s="150"/>
      <c r="AB169" s="150"/>
      <c r="AC169" s="150"/>
      <c r="AD169" s="150"/>
      <c r="AE169" s="150"/>
      <c r="AF169" s="150"/>
      <c r="AG169" s="150" t="s">
        <v>191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3" x14ac:dyDescent="0.2">
      <c r="A170" s="157"/>
      <c r="B170" s="158"/>
      <c r="C170" s="194" t="s">
        <v>337</v>
      </c>
      <c r="D170" s="190"/>
      <c r="E170" s="191">
        <v>7.5</v>
      </c>
      <c r="F170" s="160"/>
      <c r="G170" s="160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60"/>
      <c r="Z170" s="150"/>
      <c r="AA170" s="150"/>
      <c r="AB170" s="150"/>
      <c r="AC170" s="150"/>
      <c r="AD170" s="150"/>
      <c r="AE170" s="150"/>
      <c r="AF170" s="150"/>
      <c r="AG170" s="150" t="s">
        <v>191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3" x14ac:dyDescent="0.2">
      <c r="A171" s="157"/>
      <c r="B171" s="158"/>
      <c r="C171" s="194" t="s">
        <v>338</v>
      </c>
      <c r="D171" s="190"/>
      <c r="E171" s="191">
        <v>12.58</v>
      </c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50"/>
      <c r="AA171" s="150"/>
      <c r="AB171" s="150"/>
      <c r="AC171" s="150"/>
      <c r="AD171" s="150"/>
      <c r="AE171" s="150"/>
      <c r="AF171" s="150"/>
      <c r="AG171" s="150" t="s">
        <v>191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3" x14ac:dyDescent="0.2">
      <c r="A172" s="157"/>
      <c r="B172" s="158"/>
      <c r="C172" s="194" t="s">
        <v>339</v>
      </c>
      <c r="D172" s="190"/>
      <c r="E172" s="191">
        <v>8</v>
      </c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60"/>
      <c r="Z172" s="150"/>
      <c r="AA172" s="150"/>
      <c r="AB172" s="150"/>
      <c r="AC172" s="150"/>
      <c r="AD172" s="150"/>
      <c r="AE172" s="150"/>
      <c r="AF172" s="150"/>
      <c r="AG172" s="150" t="s">
        <v>191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3" x14ac:dyDescent="0.2">
      <c r="A173" s="157"/>
      <c r="B173" s="158"/>
      <c r="C173" s="194" t="s">
        <v>340</v>
      </c>
      <c r="D173" s="190"/>
      <c r="E173" s="191">
        <v>5.3</v>
      </c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50"/>
      <c r="AA173" s="150"/>
      <c r="AB173" s="150"/>
      <c r="AC173" s="150"/>
      <c r="AD173" s="150"/>
      <c r="AE173" s="150"/>
      <c r="AF173" s="150"/>
      <c r="AG173" s="150" t="s">
        <v>191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ht="22.5" outlineLevel="1" x14ac:dyDescent="0.2">
      <c r="A174" s="169">
        <v>63</v>
      </c>
      <c r="B174" s="170" t="s">
        <v>405</v>
      </c>
      <c r="C174" s="185" t="s">
        <v>406</v>
      </c>
      <c r="D174" s="171" t="s">
        <v>194</v>
      </c>
      <c r="E174" s="172">
        <v>2.5499999999999998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2">
        <v>0</v>
      </c>
      <c r="O174" s="172">
        <f>ROUND(E174*N174,2)</f>
        <v>0</v>
      </c>
      <c r="P174" s="172">
        <v>0</v>
      </c>
      <c r="Q174" s="172">
        <f>ROUND(E174*P174,2)</f>
        <v>0</v>
      </c>
      <c r="R174" s="174" t="s">
        <v>398</v>
      </c>
      <c r="S174" s="174" t="s">
        <v>160</v>
      </c>
      <c r="T174" s="175" t="s">
        <v>160</v>
      </c>
      <c r="U174" s="160">
        <v>0.03</v>
      </c>
      <c r="V174" s="160">
        <f>ROUND(E174*U174,2)</f>
        <v>0.08</v>
      </c>
      <c r="W174" s="160"/>
      <c r="X174" s="160" t="s">
        <v>186</v>
      </c>
      <c r="Y174" s="160" t="s">
        <v>163</v>
      </c>
      <c r="Z174" s="150"/>
      <c r="AA174" s="150"/>
      <c r="AB174" s="150"/>
      <c r="AC174" s="150"/>
      <c r="AD174" s="150"/>
      <c r="AE174" s="150"/>
      <c r="AF174" s="150"/>
      <c r="AG174" s="150" t="s">
        <v>187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2" x14ac:dyDescent="0.2">
      <c r="A175" s="157"/>
      <c r="B175" s="158"/>
      <c r="C175" s="194" t="s">
        <v>407</v>
      </c>
      <c r="D175" s="190"/>
      <c r="E175" s="191">
        <v>2.5499999999999998</v>
      </c>
      <c r="F175" s="160"/>
      <c r="G175" s="160"/>
      <c r="H175" s="160"/>
      <c r="I175" s="160"/>
      <c r="J175" s="160"/>
      <c r="K175" s="160"/>
      <c r="L175" s="160"/>
      <c r="M175" s="160"/>
      <c r="N175" s="159"/>
      <c r="O175" s="159"/>
      <c r="P175" s="159"/>
      <c r="Q175" s="159"/>
      <c r="R175" s="160"/>
      <c r="S175" s="160"/>
      <c r="T175" s="160"/>
      <c r="U175" s="160"/>
      <c r="V175" s="160"/>
      <c r="W175" s="160"/>
      <c r="X175" s="160"/>
      <c r="Y175" s="160"/>
      <c r="Z175" s="150"/>
      <c r="AA175" s="150"/>
      <c r="AB175" s="150"/>
      <c r="AC175" s="150"/>
      <c r="AD175" s="150"/>
      <c r="AE175" s="150"/>
      <c r="AF175" s="150"/>
      <c r="AG175" s="150" t="s">
        <v>191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69">
        <v>64</v>
      </c>
      <c r="B176" s="170" t="s">
        <v>408</v>
      </c>
      <c r="C176" s="185" t="s">
        <v>409</v>
      </c>
      <c r="D176" s="171" t="s">
        <v>224</v>
      </c>
      <c r="E176" s="172">
        <v>1.6</v>
      </c>
      <c r="F176" s="173"/>
      <c r="G176" s="174">
        <f>ROUND(E176*F176,2)</f>
        <v>0</v>
      </c>
      <c r="H176" s="173"/>
      <c r="I176" s="174">
        <f>ROUND(E176*H176,2)</f>
        <v>0</v>
      </c>
      <c r="J176" s="173"/>
      <c r="K176" s="174">
        <f>ROUND(E176*J176,2)</f>
        <v>0</v>
      </c>
      <c r="L176" s="174">
        <v>21</v>
      </c>
      <c r="M176" s="174">
        <f>G176*(1+L176/100)</f>
        <v>0</v>
      </c>
      <c r="N176" s="172">
        <v>4.4000000000000002E-4</v>
      </c>
      <c r="O176" s="172">
        <f>ROUND(E176*N176,2)</f>
        <v>0</v>
      </c>
      <c r="P176" s="172">
        <v>0</v>
      </c>
      <c r="Q176" s="172">
        <f>ROUND(E176*P176,2)</f>
        <v>0</v>
      </c>
      <c r="R176" s="174"/>
      <c r="S176" s="174" t="s">
        <v>178</v>
      </c>
      <c r="T176" s="175" t="s">
        <v>161</v>
      </c>
      <c r="U176" s="160">
        <v>0.15</v>
      </c>
      <c r="V176" s="160">
        <f>ROUND(E176*U176,2)</f>
        <v>0.24</v>
      </c>
      <c r="W176" s="160"/>
      <c r="X176" s="160" t="s">
        <v>186</v>
      </c>
      <c r="Y176" s="160" t="s">
        <v>163</v>
      </c>
      <c r="Z176" s="150"/>
      <c r="AA176" s="150"/>
      <c r="AB176" s="150"/>
      <c r="AC176" s="150"/>
      <c r="AD176" s="150"/>
      <c r="AE176" s="150"/>
      <c r="AF176" s="150"/>
      <c r="AG176" s="150" t="s">
        <v>187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2" x14ac:dyDescent="0.2">
      <c r="A177" s="157"/>
      <c r="B177" s="158"/>
      <c r="C177" s="194" t="s">
        <v>410</v>
      </c>
      <c r="D177" s="190"/>
      <c r="E177" s="191">
        <v>1.6</v>
      </c>
      <c r="F177" s="160"/>
      <c r="G177" s="160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60"/>
      <c r="Z177" s="150"/>
      <c r="AA177" s="150"/>
      <c r="AB177" s="150"/>
      <c r="AC177" s="150"/>
      <c r="AD177" s="150"/>
      <c r="AE177" s="150"/>
      <c r="AF177" s="150"/>
      <c r="AG177" s="150" t="s">
        <v>191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69">
        <v>65</v>
      </c>
      <c r="B178" s="170" t="s">
        <v>411</v>
      </c>
      <c r="C178" s="185" t="s">
        <v>412</v>
      </c>
      <c r="D178" s="171" t="s">
        <v>194</v>
      </c>
      <c r="E178" s="172">
        <v>40.392000000000003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72">
        <v>1.9199999999999998E-2</v>
      </c>
      <c r="O178" s="172">
        <f>ROUND(E178*N178,2)</f>
        <v>0.78</v>
      </c>
      <c r="P178" s="172">
        <v>0</v>
      </c>
      <c r="Q178" s="172">
        <f>ROUND(E178*P178,2)</f>
        <v>0</v>
      </c>
      <c r="R178" s="174"/>
      <c r="S178" s="174" t="s">
        <v>178</v>
      </c>
      <c r="T178" s="175" t="s">
        <v>413</v>
      </c>
      <c r="U178" s="160">
        <v>0</v>
      </c>
      <c r="V178" s="160">
        <f>ROUND(E178*U178,2)</f>
        <v>0</v>
      </c>
      <c r="W178" s="160"/>
      <c r="X178" s="160" t="s">
        <v>229</v>
      </c>
      <c r="Y178" s="160" t="s">
        <v>163</v>
      </c>
      <c r="Z178" s="150"/>
      <c r="AA178" s="150"/>
      <c r="AB178" s="150"/>
      <c r="AC178" s="150"/>
      <c r="AD178" s="150"/>
      <c r="AE178" s="150"/>
      <c r="AF178" s="150"/>
      <c r="AG178" s="150" t="s">
        <v>230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2" x14ac:dyDescent="0.2">
      <c r="A179" s="157"/>
      <c r="B179" s="158"/>
      <c r="C179" s="194" t="s">
        <v>414</v>
      </c>
      <c r="D179" s="190"/>
      <c r="E179" s="191">
        <v>40.392000000000003</v>
      </c>
      <c r="F179" s="160"/>
      <c r="G179" s="160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60"/>
      <c r="Z179" s="150"/>
      <c r="AA179" s="150"/>
      <c r="AB179" s="150"/>
      <c r="AC179" s="150"/>
      <c r="AD179" s="150"/>
      <c r="AE179" s="150"/>
      <c r="AF179" s="150"/>
      <c r="AG179" s="150" t="s">
        <v>191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69">
        <v>66</v>
      </c>
      <c r="B180" s="170" t="s">
        <v>415</v>
      </c>
      <c r="C180" s="185" t="s">
        <v>416</v>
      </c>
      <c r="D180" s="171" t="s">
        <v>184</v>
      </c>
      <c r="E180" s="172">
        <v>0.90186999999999995</v>
      </c>
      <c r="F180" s="173"/>
      <c r="G180" s="174">
        <f>ROUND(E180*F180,2)</f>
        <v>0</v>
      </c>
      <c r="H180" s="173"/>
      <c r="I180" s="174">
        <f>ROUND(E180*H180,2)</f>
        <v>0</v>
      </c>
      <c r="J180" s="173"/>
      <c r="K180" s="174">
        <f>ROUND(E180*J180,2)</f>
        <v>0</v>
      </c>
      <c r="L180" s="174">
        <v>21</v>
      </c>
      <c r="M180" s="174">
        <f>G180*(1+L180/100)</f>
        <v>0</v>
      </c>
      <c r="N180" s="172">
        <v>0</v>
      </c>
      <c r="O180" s="172">
        <f>ROUND(E180*N180,2)</f>
        <v>0</v>
      </c>
      <c r="P180" s="172">
        <v>0</v>
      </c>
      <c r="Q180" s="172">
        <f>ROUND(E180*P180,2)</f>
        <v>0</v>
      </c>
      <c r="R180" s="174" t="s">
        <v>398</v>
      </c>
      <c r="S180" s="174" t="s">
        <v>160</v>
      </c>
      <c r="T180" s="175" t="s">
        <v>160</v>
      </c>
      <c r="U180" s="160">
        <v>1.3049999999999999</v>
      </c>
      <c r="V180" s="160">
        <f>ROUND(E180*U180,2)</f>
        <v>1.18</v>
      </c>
      <c r="W180" s="160"/>
      <c r="X180" s="160" t="s">
        <v>316</v>
      </c>
      <c r="Y180" s="160" t="s">
        <v>163</v>
      </c>
      <c r="Z180" s="150"/>
      <c r="AA180" s="150"/>
      <c r="AB180" s="150"/>
      <c r="AC180" s="150"/>
      <c r="AD180" s="150"/>
      <c r="AE180" s="150"/>
      <c r="AF180" s="150"/>
      <c r="AG180" s="150" t="s">
        <v>317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2" x14ac:dyDescent="0.2">
      <c r="A181" s="157"/>
      <c r="B181" s="158"/>
      <c r="C181" s="263" t="s">
        <v>393</v>
      </c>
      <c r="D181" s="264"/>
      <c r="E181" s="264"/>
      <c r="F181" s="264"/>
      <c r="G181" s="264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50"/>
      <c r="AA181" s="150"/>
      <c r="AB181" s="150"/>
      <c r="AC181" s="150"/>
      <c r="AD181" s="150"/>
      <c r="AE181" s="150"/>
      <c r="AF181" s="150"/>
      <c r="AG181" s="150" t="s">
        <v>189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2" x14ac:dyDescent="0.2">
      <c r="A182" s="157"/>
      <c r="B182" s="158"/>
      <c r="C182" s="194" t="s">
        <v>319</v>
      </c>
      <c r="D182" s="190"/>
      <c r="E182" s="191"/>
      <c r="F182" s="160"/>
      <c r="G182" s="160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50"/>
      <c r="AA182" s="150"/>
      <c r="AB182" s="150"/>
      <c r="AC182" s="150"/>
      <c r="AD182" s="150"/>
      <c r="AE182" s="150"/>
      <c r="AF182" s="150"/>
      <c r="AG182" s="150" t="s">
        <v>191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3" x14ac:dyDescent="0.2">
      <c r="A183" s="157"/>
      <c r="B183" s="158"/>
      <c r="C183" s="194" t="s">
        <v>417</v>
      </c>
      <c r="D183" s="190"/>
      <c r="E183" s="191"/>
      <c r="F183" s="160"/>
      <c r="G183" s="160"/>
      <c r="H183" s="160"/>
      <c r="I183" s="160"/>
      <c r="J183" s="160"/>
      <c r="K183" s="160"/>
      <c r="L183" s="160"/>
      <c r="M183" s="160"/>
      <c r="N183" s="159"/>
      <c r="O183" s="159"/>
      <c r="P183" s="159"/>
      <c r="Q183" s="159"/>
      <c r="R183" s="160"/>
      <c r="S183" s="160"/>
      <c r="T183" s="160"/>
      <c r="U183" s="160"/>
      <c r="V183" s="160"/>
      <c r="W183" s="160"/>
      <c r="X183" s="160"/>
      <c r="Y183" s="160"/>
      <c r="Z183" s="150"/>
      <c r="AA183" s="150"/>
      <c r="AB183" s="150"/>
      <c r="AC183" s="150"/>
      <c r="AD183" s="150"/>
      <c r="AE183" s="150"/>
      <c r="AF183" s="150"/>
      <c r="AG183" s="150" t="s">
        <v>191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3" x14ac:dyDescent="0.2">
      <c r="A184" s="157"/>
      <c r="B184" s="158"/>
      <c r="C184" s="194" t="s">
        <v>418</v>
      </c>
      <c r="D184" s="190"/>
      <c r="E184" s="191">
        <v>0.90186999999999995</v>
      </c>
      <c r="F184" s="160"/>
      <c r="G184" s="1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50"/>
      <c r="AA184" s="150"/>
      <c r="AB184" s="150"/>
      <c r="AC184" s="150"/>
      <c r="AD184" s="150"/>
      <c r="AE184" s="150"/>
      <c r="AF184" s="150"/>
      <c r="AG184" s="150" t="s">
        <v>191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x14ac:dyDescent="0.2">
      <c r="A185" s="162" t="s">
        <v>155</v>
      </c>
      <c r="B185" s="163" t="s">
        <v>108</v>
      </c>
      <c r="C185" s="184" t="s">
        <v>109</v>
      </c>
      <c r="D185" s="164"/>
      <c r="E185" s="165"/>
      <c r="F185" s="166"/>
      <c r="G185" s="166">
        <f>SUMIF(AG186:AG201,"&lt;&gt;NOR",G186:G201)</f>
        <v>0</v>
      </c>
      <c r="H185" s="166"/>
      <c r="I185" s="166">
        <f>SUM(I186:I201)</f>
        <v>0</v>
      </c>
      <c r="J185" s="166"/>
      <c r="K185" s="166">
        <f>SUM(K186:K201)</f>
        <v>0</v>
      </c>
      <c r="L185" s="166"/>
      <c r="M185" s="166">
        <f>SUM(M186:M201)</f>
        <v>0</v>
      </c>
      <c r="N185" s="165"/>
      <c r="O185" s="165">
        <f>SUM(O186:O201)</f>
        <v>0.5</v>
      </c>
      <c r="P185" s="165"/>
      <c r="Q185" s="165">
        <f>SUM(Q186:Q201)</f>
        <v>0</v>
      </c>
      <c r="R185" s="166"/>
      <c r="S185" s="166"/>
      <c r="T185" s="167"/>
      <c r="U185" s="161"/>
      <c r="V185" s="161">
        <f>SUM(V186:V201)</f>
        <v>15.73</v>
      </c>
      <c r="W185" s="161"/>
      <c r="X185" s="161"/>
      <c r="Y185" s="161"/>
      <c r="AG185" t="s">
        <v>156</v>
      </c>
    </row>
    <row r="186" spans="1:60" ht="22.5" outlineLevel="1" x14ac:dyDescent="0.2">
      <c r="A186" s="169">
        <v>67</v>
      </c>
      <c r="B186" s="170" t="s">
        <v>419</v>
      </c>
      <c r="C186" s="185" t="s">
        <v>420</v>
      </c>
      <c r="D186" s="171" t="s">
        <v>194</v>
      </c>
      <c r="E186" s="172">
        <v>36.72</v>
      </c>
      <c r="F186" s="173"/>
      <c r="G186" s="174">
        <f>ROUND(E186*F186,2)</f>
        <v>0</v>
      </c>
      <c r="H186" s="173"/>
      <c r="I186" s="174">
        <f>ROUND(E186*H186,2)</f>
        <v>0</v>
      </c>
      <c r="J186" s="173"/>
      <c r="K186" s="174">
        <f>ROUND(E186*J186,2)</f>
        <v>0</v>
      </c>
      <c r="L186" s="174">
        <v>21</v>
      </c>
      <c r="M186" s="174">
        <f>G186*(1+L186/100)</f>
        <v>0</v>
      </c>
      <c r="N186" s="172">
        <v>2.0000000000000001E-4</v>
      </c>
      <c r="O186" s="172">
        <f>ROUND(E186*N186,2)</f>
        <v>0.01</v>
      </c>
      <c r="P186" s="172">
        <v>0</v>
      </c>
      <c r="Q186" s="172">
        <f>ROUND(E186*P186,2)</f>
        <v>0</v>
      </c>
      <c r="R186" s="174" t="s">
        <v>421</v>
      </c>
      <c r="S186" s="174" t="s">
        <v>160</v>
      </c>
      <c r="T186" s="175" t="s">
        <v>160</v>
      </c>
      <c r="U186" s="160">
        <v>0.09</v>
      </c>
      <c r="V186" s="160">
        <f>ROUND(E186*U186,2)</f>
        <v>3.3</v>
      </c>
      <c r="W186" s="160"/>
      <c r="X186" s="160" t="s">
        <v>186</v>
      </c>
      <c r="Y186" s="160" t="s">
        <v>163</v>
      </c>
      <c r="Z186" s="150"/>
      <c r="AA186" s="150"/>
      <c r="AB186" s="150"/>
      <c r="AC186" s="150"/>
      <c r="AD186" s="150"/>
      <c r="AE186" s="150"/>
      <c r="AF186" s="150"/>
      <c r="AG186" s="150" t="s">
        <v>187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2" x14ac:dyDescent="0.2">
      <c r="A187" s="157"/>
      <c r="B187" s="158"/>
      <c r="C187" s="194" t="s">
        <v>328</v>
      </c>
      <c r="D187" s="190"/>
      <c r="E187" s="191">
        <v>36.72</v>
      </c>
      <c r="F187" s="160"/>
      <c r="G187" s="160"/>
      <c r="H187" s="160"/>
      <c r="I187" s="160"/>
      <c r="J187" s="160"/>
      <c r="K187" s="160"/>
      <c r="L187" s="160"/>
      <c r="M187" s="160"/>
      <c r="N187" s="159"/>
      <c r="O187" s="159"/>
      <c r="P187" s="159"/>
      <c r="Q187" s="159"/>
      <c r="R187" s="160"/>
      <c r="S187" s="160"/>
      <c r="T187" s="160"/>
      <c r="U187" s="160"/>
      <c r="V187" s="160"/>
      <c r="W187" s="160"/>
      <c r="X187" s="160"/>
      <c r="Y187" s="160"/>
      <c r="Z187" s="150"/>
      <c r="AA187" s="150"/>
      <c r="AB187" s="150"/>
      <c r="AC187" s="150"/>
      <c r="AD187" s="150"/>
      <c r="AE187" s="150"/>
      <c r="AF187" s="150"/>
      <c r="AG187" s="150" t="s">
        <v>191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ht="22.5" outlineLevel="1" x14ac:dyDescent="0.2">
      <c r="A188" s="169">
        <v>68</v>
      </c>
      <c r="B188" s="170" t="s">
        <v>422</v>
      </c>
      <c r="C188" s="185" t="s">
        <v>423</v>
      </c>
      <c r="D188" s="171" t="s">
        <v>194</v>
      </c>
      <c r="E188" s="172">
        <v>36.72</v>
      </c>
      <c r="F188" s="173"/>
      <c r="G188" s="174">
        <f>ROUND(E188*F188,2)</f>
        <v>0</v>
      </c>
      <c r="H188" s="173"/>
      <c r="I188" s="174">
        <f>ROUND(E188*H188,2)</f>
        <v>0</v>
      </c>
      <c r="J188" s="173"/>
      <c r="K188" s="174">
        <f>ROUND(E188*J188,2)</f>
        <v>0</v>
      </c>
      <c r="L188" s="174">
        <v>21</v>
      </c>
      <c r="M188" s="174">
        <f>G188*(1+L188/100)</f>
        <v>0</v>
      </c>
      <c r="N188" s="172">
        <v>3.0000000000000001E-3</v>
      </c>
      <c r="O188" s="172">
        <f>ROUND(E188*N188,2)</f>
        <v>0.11</v>
      </c>
      <c r="P188" s="172">
        <v>0</v>
      </c>
      <c r="Q188" s="172">
        <f>ROUND(E188*P188,2)</f>
        <v>0</v>
      </c>
      <c r="R188" s="174" t="s">
        <v>421</v>
      </c>
      <c r="S188" s="174" t="s">
        <v>160</v>
      </c>
      <c r="T188" s="175" t="s">
        <v>160</v>
      </c>
      <c r="U188" s="160">
        <v>0.32</v>
      </c>
      <c r="V188" s="160">
        <f>ROUND(E188*U188,2)</f>
        <v>11.75</v>
      </c>
      <c r="W188" s="160"/>
      <c r="X188" s="160" t="s">
        <v>186</v>
      </c>
      <c r="Y188" s="160" t="s">
        <v>163</v>
      </c>
      <c r="Z188" s="150"/>
      <c r="AA188" s="150"/>
      <c r="AB188" s="150"/>
      <c r="AC188" s="150"/>
      <c r="AD188" s="150"/>
      <c r="AE188" s="150"/>
      <c r="AF188" s="150"/>
      <c r="AG188" s="150" t="s">
        <v>187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2" x14ac:dyDescent="0.2">
      <c r="A189" s="157"/>
      <c r="B189" s="158"/>
      <c r="C189" s="194" t="s">
        <v>328</v>
      </c>
      <c r="D189" s="190"/>
      <c r="E189" s="191">
        <v>36.72</v>
      </c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50"/>
      <c r="AA189" s="150"/>
      <c r="AB189" s="150"/>
      <c r="AC189" s="150"/>
      <c r="AD189" s="150"/>
      <c r="AE189" s="150"/>
      <c r="AF189" s="150"/>
      <c r="AG189" s="150" t="s">
        <v>191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69">
        <v>69</v>
      </c>
      <c r="B190" s="170" t="s">
        <v>108</v>
      </c>
      <c r="C190" s="185" t="s">
        <v>424</v>
      </c>
      <c r="D190" s="171" t="s">
        <v>425</v>
      </c>
      <c r="E190" s="172">
        <v>0.18095</v>
      </c>
      <c r="F190" s="173"/>
      <c r="G190" s="174">
        <f>ROUND(E190*F190,2)</f>
        <v>0</v>
      </c>
      <c r="H190" s="173"/>
      <c r="I190" s="174">
        <f>ROUND(E190*H190,2)</f>
        <v>0</v>
      </c>
      <c r="J190" s="173"/>
      <c r="K190" s="174">
        <f>ROUND(E190*J190,2)</f>
        <v>0</v>
      </c>
      <c r="L190" s="174">
        <v>21</v>
      </c>
      <c r="M190" s="174">
        <f>G190*(1+L190/100)</f>
        <v>0</v>
      </c>
      <c r="N190" s="172">
        <v>2.0779999999999998</v>
      </c>
      <c r="O190" s="172">
        <f>ROUND(E190*N190,2)</f>
        <v>0.38</v>
      </c>
      <c r="P190" s="172">
        <v>0</v>
      </c>
      <c r="Q190" s="172">
        <f>ROUND(E190*P190,2)</f>
        <v>0</v>
      </c>
      <c r="R190" s="174"/>
      <c r="S190" s="174" t="s">
        <v>178</v>
      </c>
      <c r="T190" s="175" t="s">
        <v>161</v>
      </c>
      <c r="U190" s="160">
        <v>0</v>
      </c>
      <c r="V190" s="160">
        <f>ROUND(E190*U190,2)</f>
        <v>0</v>
      </c>
      <c r="W190" s="160"/>
      <c r="X190" s="160" t="s">
        <v>186</v>
      </c>
      <c r="Y190" s="160" t="s">
        <v>163</v>
      </c>
      <c r="Z190" s="150"/>
      <c r="AA190" s="150"/>
      <c r="AB190" s="150"/>
      <c r="AC190" s="150"/>
      <c r="AD190" s="150"/>
      <c r="AE190" s="150"/>
      <c r="AF190" s="150"/>
      <c r="AG190" s="150" t="s">
        <v>263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2" x14ac:dyDescent="0.2">
      <c r="A191" s="157"/>
      <c r="B191" s="158"/>
      <c r="C191" s="254" t="s">
        <v>426</v>
      </c>
      <c r="D191" s="255"/>
      <c r="E191" s="255"/>
      <c r="F191" s="255"/>
      <c r="G191" s="255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60"/>
      <c r="Z191" s="150"/>
      <c r="AA191" s="150"/>
      <c r="AB191" s="150"/>
      <c r="AC191" s="150"/>
      <c r="AD191" s="150"/>
      <c r="AE191" s="150"/>
      <c r="AF191" s="150"/>
      <c r="AG191" s="150" t="s">
        <v>166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2" x14ac:dyDescent="0.2">
      <c r="A192" s="157"/>
      <c r="B192" s="158"/>
      <c r="C192" s="195" t="s">
        <v>427</v>
      </c>
      <c r="D192" s="192"/>
      <c r="E192" s="193"/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50"/>
      <c r="AA192" s="150"/>
      <c r="AB192" s="150"/>
      <c r="AC192" s="150"/>
      <c r="AD192" s="150"/>
      <c r="AE192" s="150"/>
      <c r="AF192" s="150"/>
      <c r="AG192" s="150" t="s">
        <v>191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3" x14ac:dyDescent="0.2">
      <c r="A193" s="157"/>
      <c r="B193" s="158"/>
      <c r="C193" s="196" t="s">
        <v>428</v>
      </c>
      <c r="D193" s="192"/>
      <c r="E193" s="193">
        <v>0.67700000000000005</v>
      </c>
      <c r="F193" s="160"/>
      <c r="G193" s="160"/>
      <c r="H193" s="160"/>
      <c r="I193" s="160"/>
      <c r="J193" s="160"/>
      <c r="K193" s="160"/>
      <c r="L193" s="160"/>
      <c r="M193" s="160"/>
      <c r="N193" s="159"/>
      <c r="O193" s="159"/>
      <c r="P193" s="159"/>
      <c r="Q193" s="159"/>
      <c r="R193" s="160"/>
      <c r="S193" s="160"/>
      <c r="T193" s="160"/>
      <c r="U193" s="160"/>
      <c r="V193" s="160"/>
      <c r="W193" s="160"/>
      <c r="X193" s="160"/>
      <c r="Y193" s="160"/>
      <c r="Z193" s="150"/>
      <c r="AA193" s="150"/>
      <c r="AB193" s="150"/>
      <c r="AC193" s="150"/>
      <c r="AD193" s="150"/>
      <c r="AE193" s="150"/>
      <c r="AF193" s="150"/>
      <c r="AG193" s="150" t="s">
        <v>191</v>
      </c>
      <c r="AH193" s="150">
        <v>2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3" x14ac:dyDescent="0.2">
      <c r="A194" s="157"/>
      <c r="B194" s="158"/>
      <c r="C194" s="196" t="s">
        <v>429</v>
      </c>
      <c r="D194" s="192"/>
      <c r="E194" s="193">
        <v>1.1325000000000001</v>
      </c>
      <c r="F194" s="160"/>
      <c r="G194" s="1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50"/>
      <c r="AA194" s="150"/>
      <c r="AB194" s="150"/>
      <c r="AC194" s="150"/>
      <c r="AD194" s="150"/>
      <c r="AE194" s="150"/>
      <c r="AF194" s="150"/>
      <c r="AG194" s="150" t="s">
        <v>191</v>
      </c>
      <c r="AH194" s="150">
        <v>2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3" x14ac:dyDescent="0.2">
      <c r="A195" s="157"/>
      <c r="B195" s="158"/>
      <c r="C195" s="195" t="s">
        <v>430</v>
      </c>
      <c r="D195" s="192"/>
      <c r="E195" s="193"/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50"/>
      <c r="AA195" s="150"/>
      <c r="AB195" s="150"/>
      <c r="AC195" s="150"/>
      <c r="AD195" s="150"/>
      <c r="AE195" s="150"/>
      <c r="AF195" s="150"/>
      <c r="AG195" s="150" t="s">
        <v>191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3" x14ac:dyDescent="0.2">
      <c r="A196" s="157"/>
      <c r="B196" s="158"/>
      <c r="C196" s="194" t="s">
        <v>431</v>
      </c>
      <c r="D196" s="190"/>
      <c r="E196" s="191">
        <v>0.18095</v>
      </c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50"/>
      <c r="AA196" s="150"/>
      <c r="AB196" s="150"/>
      <c r="AC196" s="150"/>
      <c r="AD196" s="150"/>
      <c r="AE196" s="150"/>
      <c r="AF196" s="150"/>
      <c r="AG196" s="150" t="s">
        <v>191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69">
        <v>70</v>
      </c>
      <c r="B197" s="170" t="s">
        <v>432</v>
      </c>
      <c r="C197" s="185" t="s">
        <v>433</v>
      </c>
      <c r="D197" s="171" t="s">
        <v>184</v>
      </c>
      <c r="E197" s="172">
        <v>0.49352000000000001</v>
      </c>
      <c r="F197" s="173"/>
      <c r="G197" s="174">
        <f>ROUND(E197*F197,2)</f>
        <v>0</v>
      </c>
      <c r="H197" s="173"/>
      <c r="I197" s="174">
        <f>ROUND(E197*H197,2)</f>
        <v>0</v>
      </c>
      <c r="J197" s="173"/>
      <c r="K197" s="174">
        <f>ROUND(E197*J197,2)</f>
        <v>0</v>
      </c>
      <c r="L197" s="174">
        <v>21</v>
      </c>
      <c r="M197" s="174">
        <f>G197*(1+L197/100)</f>
        <v>0</v>
      </c>
      <c r="N197" s="172">
        <v>0</v>
      </c>
      <c r="O197" s="172">
        <f>ROUND(E197*N197,2)</f>
        <v>0</v>
      </c>
      <c r="P197" s="172">
        <v>0</v>
      </c>
      <c r="Q197" s="172">
        <f>ROUND(E197*P197,2)</f>
        <v>0</v>
      </c>
      <c r="R197" s="174" t="s">
        <v>421</v>
      </c>
      <c r="S197" s="174" t="s">
        <v>160</v>
      </c>
      <c r="T197" s="175" t="s">
        <v>160</v>
      </c>
      <c r="U197" s="160">
        <v>1.375</v>
      </c>
      <c r="V197" s="160">
        <f>ROUND(E197*U197,2)</f>
        <v>0.68</v>
      </c>
      <c r="W197" s="160"/>
      <c r="X197" s="160" t="s">
        <v>316</v>
      </c>
      <c r="Y197" s="160" t="s">
        <v>163</v>
      </c>
      <c r="Z197" s="150"/>
      <c r="AA197" s="150"/>
      <c r="AB197" s="150"/>
      <c r="AC197" s="150"/>
      <c r="AD197" s="150"/>
      <c r="AE197" s="150"/>
      <c r="AF197" s="150"/>
      <c r="AG197" s="150" t="s">
        <v>317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2" x14ac:dyDescent="0.2">
      <c r="A198" s="157"/>
      <c r="B198" s="158"/>
      <c r="C198" s="263" t="s">
        <v>393</v>
      </c>
      <c r="D198" s="264"/>
      <c r="E198" s="264"/>
      <c r="F198" s="264"/>
      <c r="G198" s="264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50"/>
      <c r="AA198" s="150"/>
      <c r="AB198" s="150"/>
      <c r="AC198" s="150"/>
      <c r="AD198" s="150"/>
      <c r="AE198" s="150"/>
      <c r="AF198" s="150"/>
      <c r="AG198" s="150" t="s">
        <v>189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2" x14ac:dyDescent="0.2">
      <c r="A199" s="157"/>
      <c r="B199" s="158"/>
      <c r="C199" s="194" t="s">
        <v>319</v>
      </c>
      <c r="D199" s="190"/>
      <c r="E199" s="191"/>
      <c r="F199" s="160"/>
      <c r="G199" s="160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60"/>
      <c r="Z199" s="150"/>
      <c r="AA199" s="150"/>
      <c r="AB199" s="150"/>
      <c r="AC199" s="150"/>
      <c r="AD199" s="150"/>
      <c r="AE199" s="150"/>
      <c r="AF199" s="150"/>
      <c r="AG199" s="150" t="s">
        <v>191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3" x14ac:dyDescent="0.2">
      <c r="A200" s="157"/>
      <c r="B200" s="158"/>
      <c r="C200" s="194" t="s">
        <v>434</v>
      </c>
      <c r="D200" s="190"/>
      <c r="E200" s="191"/>
      <c r="F200" s="160"/>
      <c r="G200" s="1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50"/>
      <c r="AA200" s="150"/>
      <c r="AB200" s="150"/>
      <c r="AC200" s="150"/>
      <c r="AD200" s="150"/>
      <c r="AE200" s="150"/>
      <c r="AF200" s="150"/>
      <c r="AG200" s="150" t="s">
        <v>191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3" x14ac:dyDescent="0.2">
      <c r="A201" s="157"/>
      <c r="B201" s="158"/>
      <c r="C201" s="194" t="s">
        <v>435</v>
      </c>
      <c r="D201" s="190"/>
      <c r="E201" s="191">
        <v>0.49352000000000001</v>
      </c>
      <c r="F201" s="160"/>
      <c r="G201" s="160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50"/>
      <c r="AA201" s="150"/>
      <c r="AB201" s="150"/>
      <c r="AC201" s="150"/>
      <c r="AD201" s="150"/>
      <c r="AE201" s="150"/>
      <c r="AF201" s="150"/>
      <c r="AG201" s="150" t="s">
        <v>191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x14ac:dyDescent="0.2">
      <c r="A202" s="162" t="s">
        <v>155</v>
      </c>
      <c r="B202" s="163" t="s">
        <v>110</v>
      </c>
      <c r="C202" s="184" t="s">
        <v>111</v>
      </c>
      <c r="D202" s="164"/>
      <c r="E202" s="165"/>
      <c r="F202" s="166"/>
      <c r="G202" s="166">
        <f>SUMIF(AG203:AG236,"&lt;&gt;NOR",G203:G236)</f>
        <v>0</v>
      </c>
      <c r="H202" s="166"/>
      <c r="I202" s="166">
        <f>SUM(I203:I236)</f>
        <v>0</v>
      </c>
      <c r="J202" s="166"/>
      <c r="K202" s="166">
        <f>SUM(K203:K236)</f>
        <v>0</v>
      </c>
      <c r="L202" s="166"/>
      <c r="M202" s="166">
        <f>SUM(M203:M236)</f>
        <v>0</v>
      </c>
      <c r="N202" s="165"/>
      <c r="O202" s="165">
        <f>SUM(O203:O236)</f>
        <v>1.9400000000000002</v>
      </c>
      <c r="P202" s="165"/>
      <c r="Q202" s="165">
        <f>SUM(Q203:Q236)</f>
        <v>0</v>
      </c>
      <c r="R202" s="166"/>
      <c r="S202" s="166"/>
      <c r="T202" s="167"/>
      <c r="U202" s="161"/>
      <c r="V202" s="161">
        <f>SUM(V203:V236)</f>
        <v>139.66</v>
      </c>
      <c r="W202" s="161"/>
      <c r="X202" s="161"/>
      <c r="Y202" s="161"/>
      <c r="AG202" t="s">
        <v>156</v>
      </c>
    </row>
    <row r="203" spans="1:60" outlineLevel="1" x14ac:dyDescent="0.2">
      <c r="A203" s="169">
        <v>71</v>
      </c>
      <c r="B203" s="170" t="s">
        <v>436</v>
      </c>
      <c r="C203" s="185" t="s">
        <v>437</v>
      </c>
      <c r="D203" s="171" t="s">
        <v>194</v>
      </c>
      <c r="E203" s="172">
        <v>110.1116</v>
      </c>
      <c r="F203" s="173"/>
      <c r="G203" s="174">
        <f>ROUND(E203*F203,2)</f>
        <v>0</v>
      </c>
      <c r="H203" s="173"/>
      <c r="I203" s="174">
        <f>ROUND(E203*H203,2)</f>
        <v>0</v>
      </c>
      <c r="J203" s="173"/>
      <c r="K203" s="174">
        <f>ROUND(E203*J203,2)</f>
        <v>0</v>
      </c>
      <c r="L203" s="174">
        <v>21</v>
      </c>
      <c r="M203" s="174">
        <f>G203*(1+L203/100)</f>
        <v>0</v>
      </c>
      <c r="N203" s="172">
        <v>1.6000000000000001E-4</v>
      </c>
      <c r="O203" s="172">
        <f>ROUND(E203*N203,2)</f>
        <v>0.02</v>
      </c>
      <c r="P203" s="172">
        <v>0</v>
      </c>
      <c r="Q203" s="172">
        <f>ROUND(E203*P203,2)</f>
        <v>0</v>
      </c>
      <c r="R203" s="174" t="s">
        <v>398</v>
      </c>
      <c r="S203" s="174" t="s">
        <v>160</v>
      </c>
      <c r="T203" s="175" t="s">
        <v>160</v>
      </c>
      <c r="U203" s="160">
        <v>0.05</v>
      </c>
      <c r="V203" s="160">
        <f>ROUND(E203*U203,2)</f>
        <v>5.51</v>
      </c>
      <c r="W203" s="160"/>
      <c r="X203" s="160" t="s">
        <v>186</v>
      </c>
      <c r="Y203" s="160" t="s">
        <v>163</v>
      </c>
      <c r="Z203" s="150"/>
      <c r="AA203" s="150"/>
      <c r="AB203" s="150"/>
      <c r="AC203" s="150"/>
      <c r="AD203" s="150"/>
      <c r="AE203" s="150"/>
      <c r="AF203" s="150"/>
      <c r="AG203" s="150" t="s">
        <v>187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2" x14ac:dyDescent="0.2">
      <c r="A204" s="157"/>
      <c r="B204" s="158"/>
      <c r="C204" s="254" t="s">
        <v>438</v>
      </c>
      <c r="D204" s="255"/>
      <c r="E204" s="255"/>
      <c r="F204" s="255"/>
      <c r="G204" s="255"/>
      <c r="H204" s="160"/>
      <c r="I204" s="160"/>
      <c r="J204" s="160"/>
      <c r="K204" s="160"/>
      <c r="L204" s="160"/>
      <c r="M204" s="160"/>
      <c r="N204" s="159"/>
      <c r="O204" s="159"/>
      <c r="P204" s="159"/>
      <c r="Q204" s="159"/>
      <c r="R204" s="160"/>
      <c r="S204" s="160"/>
      <c r="T204" s="160"/>
      <c r="U204" s="160"/>
      <c r="V204" s="160"/>
      <c r="W204" s="160"/>
      <c r="X204" s="160"/>
      <c r="Y204" s="160"/>
      <c r="Z204" s="150"/>
      <c r="AA204" s="150"/>
      <c r="AB204" s="150"/>
      <c r="AC204" s="150"/>
      <c r="AD204" s="150"/>
      <c r="AE204" s="150"/>
      <c r="AF204" s="150"/>
      <c r="AG204" s="150" t="s">
        <v>166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2" x14ac:dyDescent="0.2">
      <c r="A205" s="157"/>
      <c r="B205" s="158"/>
      <c r="C205" s="194" t="s">
        <v>439</v>
      </c>
      <c r="D205" s="190"/>
      <c r="E205" s="191">
        <v>28.28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50"/>
      <c r="AA205" s="150"/>
      <c r="AB205" s="150"/>
      <c r="AC205" s="150"/>
      <c r="AD205" s="150"/>
      <c r="AE205" s="150"/>
      <c r="AF205" s="150"/>
      <c r="AG205" s="150" t="s">
        <v>191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3" x14ac:dyDescent="0.2">
      <c r="A206" s="157"/>
      <c r="B206" s="158"/>
      <c r="C206" s="194" t="s">
        <v>243</v>
      </c>
      <c r="D206" s="190"/>
      <c r="E206" s="191">
        <v>15.15</v>
      </c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60"/>
      <c r="Z206" s="150"/>
      <c r="AA206" s="150"/>
      <c r="AB206" s="150"/>
      <c r="AC206" s="150"/>
      <c r="AD206" s="150"/>
      <c r="AE206" s="150"/>
      <c r="AF206" s="150"/>
      <c r="AG206" s="150" t="s">
        <v>191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3" x14ac:dyDescent="0.2">
      <c r="A207" s="157"/>
      <c r="B207" s="158"/>
      <c r="C207" s="194" t="s">
        <v>440</v>
      </c>
      <c r="D207" s="190"/>
      <c r="E207" s="191">
        <v>25.8156</v>
      </c>
      <c r="F207" s="160"/>
      <c r="G207" s="160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50"/>
      <c r="AA207" s="150"/>
      <c r="AB207" s="150"/>
      <c r="AC207" s="150"/>
      <c r="AD207" s="150"/>
      <c r="AE207" s="150"/>
      <c r="AF207" s="150"/>
      <c r="AG207" s="150" t="s">
        <v>191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3" x14ac:dyDescent="0.2">
      <c r="A208" s="157"/>
      <c r="B208" s="158"/>
      <c r="C208" s="194" t="s">
        <v>245</v>
      </c>
      <c r="D208" s="190"/>
      <c r="E208" s="191">
        <v>16.16</v>
      </c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60"/>
      <c r="Z208" s="150"/>
      <c r="AA208" s="150"/>
      <c r="AB208" s="150"/>
      <c r="AC208" s="150"/>
      <c r="AD208" s="150"/>
      <c r="AE208" s="150"/>
      <c r="AF208" s="150"/>
      <c r="AG208" s="150" t="s">
        <v>191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3" x14ac:dyDescent="0.2">
      <c r="A209" s="157"/>
      <c r="B209" s="158"/>
      <c r="C209" s="194" t="s">
        <v>246</v>
      </c>
      <c r="D209" s="190"/>
      <c r="E209" s="191">
        <v>10.706</v>
      </c>
      <c r="F209" s="160"/>
      <c r="G209" s="160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60"/>
      <c r="Z209" s="150"/>
      <c r="AA209" s="150"/>
      <c r="AB209" s="150"/>
      <c r="AC209" s="150"/>
      <c r="AD209" s="150"/>
      <c r="AE209" s="150"/>
      <c r="AF209" s="150"/>
      <c r="AG209" s="150" t="s">
        <v>191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3" x14ac:dyDescent="0.2">
      <c r="A210" s="157"/>
      <c r="B210" s="158"/>
      <c r="C210" s="194" t="s">
        <v>252</v>
      </c>
      <c r="D210" s="190"/>
      <c r="E210" s="191">
        <v>14</v>
      </c>
      <c r="F210" s="160"/>
      <c r="G210" s="160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50"/>
      <c r="AA210" s="150"/>
      <c r="AB210" s="150"/>
      <c r="AC210" s="150"/>
      <c r="AD210" s="150"/>
      <c r="AE210" s="150"/>
      <c r="AF210" s="150"/>
      <c r="AG210" s="150" t="s">
        <v>191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ht="22.5" outlineLevel="1" x14ac:dyDescent="0.2">
      <c r="A211" s="169">
        <v>72</v>
      </c>
      <c r="B211" s="170" t="s">
        <v>441</v>
      </c>
      <c r="C211" s="185" t="s">
        <v>442</v>
      </c>
      <c r="D211" s="171" t="s">
        <v>194</v>
      </c>
      <c r="E211" s="172">
        <v>107.2316</v>
      </c>
      <c r="F211" s="173"/>
      <c r="G211" s="174">
        <f>ROUND(E211*F211,2)</f>
        <v>0</v>
      </c>
      <c r="H211" s="173"/>
      <c r="I211" s="174">
        <f>ROUND(E211*H211,2)</f>
        <v>0</v>
      </c>
      <c r="J211" s="173"/>
      <c r="K211" s="174">
        <f>ROUND(E211*J211,2)</f>
        <v>0</v>
      </c>
      <c r="L211" s="174">
        <v>21</v>
      </c>
      <c r="M211" s="174">
        <f>G211*(1+L211/100)</f>
        <v>0</v>
      </c>
      <c r="N211" s="172">
        <v>4.5100000000000001E-3</v>
      </c>
      <c r="O211" s="172">
        <f>ROUND(E211*N211,2)</f>
        <v>0.48</v>
      </c>
      <c r="P211" s="172">
        <v>0</v>
      </c>
      <c r="Q211" s="172">
        <f>ROUND(E211*P211,2)</f>
        <v>0</v>
      </c>
      <c r="R211" s="174" t="s">
        <v>398</v>
      </c>
      <c r="S211" s="174" t="s">
        <v>160</v>
      </c>
      <c r="T211" s="175" t="s">
        <v>160</v>
      </c>
      <c r="U211" s="160">
        <v>1.07</v>
      </c>
      <c r="V211" s="160">
        <f>ROUND(E211*U211,2)</f>
        <v>114.74</v>
      </c>
      <c r="W211" s="160"/>
      <c r="X211" s="160" t="s">
        <v>186</v>
      </c>
      <c r="Y211" s="160" t="s">
        <v>163</v>
      </c>
      <c r="Z211" s="150"/>
      <c r="AA211" s="150"/>
      <c r="AB211" s="150"/>
      <c r="AC211" s="150"/>
      <c r="AD211" s="150"/>
      <c r="AE211" s="150"/>
      <c r="AF211" s="150"/>
      <c r="AG211" s="150" t="s">
        <v>187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2" x14ac:dyDescent="0.2">
      <c r="A212" s="157"/>
      <c r="B212" s="158"/>
      <c r="C212" s="254" t="s">
        <v>443</v>
      </c>
      <c r="D212" s="255"/>
      <c r="E212" s="255"/>
      <c r="F212" s="255"/>
      <c r="G212" s="255"/>
      <c r="H212" s="160"/>
      <c r="I212" s="160"/>
      <c r="J212" s="160"/>
      <c r="K212" s="160"/>
      <c r="L212" s="160"/>
      <c r="M212" s="160"/>
      <c r="N212" s="159"/>
      <c r="O212" s="159"/>
      <c r="P212" s="159"/>
      <c r="Q212" s="159"/>
      <c r="R212" s="160"/>
      <c r="S212" s="160"/>
      <c r="T212" s="160"/>
      <c r="U212" s="160"/>
      <c r="V212" s="160"/>
      <c r="W212" s="160"/>
      <c r="X212" s="160"/>
      <c r="Y212" s="160"/>
      <c r="Z212" s="150"/>
      <c r="AA212" s="150"/>
      <c r="AB212" s="150"/>
      <c r="AC212" s="150"/>
      <c r="AD212" s="150"/>
      <c r="AE212" s="150"/>
      <c r="AF212" s="150"/>
      <c r="AG212" s="150" t="s">
        <v>166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2" x14ac:dyDescent="0.2">
      <c r="A213" s="157"/>
      <c r="B213" s="158"/>
      <c r="C213" s="194" t="s">
        <v>439</v>
      </c>
      <c r="D213" s="190"/>
      <c r="E213" s="191">
        <v>28.28</v>
      </c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50"/>
      <c r="AA213" s="150"/>
      <c r="AB213" s="150"/>
      <c r="AC213" s="150"/>
      <c r="AD213" s="150"/>
      <c r="AE213" s="150"/>
      <c r="AF213" s="150"/>
      <c r="AG213" s="150" t="s">
        <v>191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3" x14ac:dyDescent="0.2">
      <c r="A214" s="157"/>
      <c r="B214" s="158"/>
      <c r="C214" s="194" t="s">
        <v>444</v>
      </c>
      <c r="D214" s="190"/>
      <c r="E214" s="191">
        <v>13.95</v>
      </c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50"/>
      <c r="AA214" s="150"/>
      <c r="AB214" s="150"/>
      <c r="AC214" s="150"/>
      <c r="AD214" s="150"/>
      <c r="AE214" s="150"/>
      <c r="AF214" s="150"/>
      <c r="AG214" s="150" t="s">
        <v>191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3" x14ac:dyDescent="0.2">
      <c r="A215" s="157"/>
      <c r="B215" s="158"/>
      <c r="C215" s="194" t="s">
        <v>440</v>
      </c>
      <c r="D215" s="190"/>
      <c r="E215" s="191">
        <v>25.8156</v>
      </c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50"/>
      <c r="AA215" s="150"/>
      <c r="AB215" s="150"/>
      <c r="AC215" s="150"/>
      <c r="AD215" s="150"/>
      <c r="AE215" s="150"/>
      <c r="AF215" s="150"/>
      <c r="AG215" s="150" t="s">
        <v>191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3" x14ac:dyDescent="0.2">
      <c r="A216" s="157"/>
      <c r="B216" s="158"/>
      <c r="C216" s="194" t="s">
        <v>445</v>
      </c>
      <c r="D216" s="190"/>
      <c r="E216" s="191">
        <v>14.84</v>
      </c>
      <c r="F216" s="160"/>
      <c r="G216" s="160"/>
      <c r="H216" s="160"/>
      <c r="I216" s="160"/>
      <c r="J216" s="160"/>
      <c r="K216" s="160"/>
      <c r="L216" s="160"/>
      <c r="M216" s="160"/>
      <c r="N216" s="159"/>
      <c r="O216" s="159"/>
      <c r="P216" s="159"/>
      <c r="Q216" s="159"/>
      <c r="R216" s="160"/>
      <c r="S216" s="160"/>
      <c r="T216" s="160"/>
      <c r="U216" s="160"/>
      <c r="V216" s="160"/>
      <c r="W216" s="160"/>
      <c r="X216" s="160"/>
      <c r="Y216" s="160"/>
      <c r="Z216" s="150"/>
      <c r="AA216" s="150"/>
      <c r="AB216" s="150"/>
      <c r="AC216" s="150"/>
      <c r="AD216" s="150"/>
      <c r="AE216" s="150"/>
      <c r="AF216" s="150"/>
      <c r="AG216" s="150" t="s">
        <v>191</v>
      </c>
      <c r="AH216" s="150">
        <v>0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3" x14ac:dyDescent="0.2">
      <c r="A217" s="157"/>
      <c r="B217" s="158"/>
      <c r="C217" s="194" t="s">
        <v>446</v>
      </c>
      <c r="D217" s="190"/>
      <c r="E217" s="191">
        <v>10.346</v>
      </c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50"/>
      <c r="AA217" s="150"/>
      <c r="AB217" s="150"/>
      <c r="AC217" s="150"/>
      <c r="AD217" s="150"/>
      <c r="AE217" s="150"/>
      <c r="AF217" s="150"/>
      <c r="AG217" s="150" t="s">
        <v>191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3" x14ac:dyDescent="0.2">
      <c r="A218" s="157"/>
      <c r="B218" s="158"/>
      <c r="C218" s="194" t="s">
        <v>252</v>
      </c>
      <c r="D218" s="190"/>
      <c r="E218" s="191">
        <v>14</v>
      </c>
      <c r="F218" s="160"/>
      <c r="G218" s="160"/>
      <c r="H218" s="160"/>
      <c r="I218" s="160"/>
      <c r="J218" s="160"/>
      <c r="K218" s="160"/>
      <c r="L218" s="160"/>
      <c r="M218" s="160"/>
      <c r="N218" s="159"/>
      <c r="O218" s="159"/>
      <c r="P218" s="159"/>
      <c r="Q218" s="159"/>
      <c r="R218" s="160"/>
      <c r="S218" s="160"/>
      <c r="T218" s="160"/>
      <c r="U218" s="160"/>
      <c r="V218" s="160"/>
      <c r="W218" s="160"/>
      <c r="X218" s="160"/>
      <c r="Y218" s="160"/>
      <c r="Z218" s="150"/>
      <c r="AA218" s="150"/>
      <c r="AB218" s="150"/>
      <c r="AC218" s="150"/>
      <c r="AD218" s="150"/>
      <c r="AE218" s="150"/>
      <c r="AF218" s="150"/>
      <c r="AG218" s="150" t="s">
        <v>191</v>
      </c>
      <c r="AH218" s="150">
        <v>0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ht="22.5" outlineLevel="1" x14ac:dyDescent="0.2">
      <c r="A219" s="177">
        <v>73</v>
      </c>
      <c r="B219" s="178" t="s">
        <v>447</v>
      </c>
      <c r="C219" s="186" t="s">
        <v>448</v>
      </c>
      <c r="D219" s="179" t="s">
        <v>194</v>
      </c>
      <c r="E219" s="180">
        <v>14</v>
      </c>
      <c r="F219" s="181"/>
      <c r="G219" s="182">
        <f>ROUND(E219*F219,2)</f>
        <v>0</v>
      </c>
      <c r="H219" s="181"/>
      <c r="I219" s="182">
        <f>ROUND(E219*H219,2)</f>
        <v>0</v>
      </c>
      <c r="J219" s="181"/>
      <c r="K219" s="182">
        <f>ROUND(E219*J219,2)</f>
        <v>0</v>
      </c>
      <c r="L219" s="182">
        <v>21</v>
      </c>
      <c r="M219" s="182">
        <f>G219*(1+L219/100)</f>
        <v>0</v>
      </c>
      <c r="N219" s="180">
        <v>0</v>
      </c>
      <c r="O219" s="180">
        <f>ROUND(E219*N219,2)</f>
        <v>0</v>
      </c>
      <c r="P219" s="180">
        <v>0</v>
      </c>
      <c r="Q219" s="180">
        <f>ROUND(E219*P219,2)</f>
        <v>0</v>
      </c>
      <c r="R219" s="182" t="s">
        <v>398</v>
      </c>
      <c r="S219" s="182" t="s">
        <v>160</v>
      </c>
      <c r="T219" s="183" t="s">
        <v>160</v>
      </c>
      <c r="U219" s="160">
        <v>0.13</v>
      </c>
      <c r="V219" s="160">
        <f>ROUND(E219*U219,2)</f>
        <v>1.82</v>
      </c>
      <c r="W219" s="160"/>
      <c r="X219" s="160" t="s">
        <v>186</v>
      </c>
      <c r="Y219" s="160" t="s">
        <v>163</v>
      </c>
      <c r="Z219" s="150"/>
      <c r="AA219" s="150"/>
      <c r="AB219" s="150"/>
      <c r="AC219" s="150"/>
      <c r="AD219" s="150"/>
      <c r="AE219" s="150"/>
      <c r="AF219" s="150"/>
      <c r="AG219" s="150" t="s">
        <v>187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ht="22.5" outlineLevel="1" x14ac:dyDescent="0.2">
      <c r="A220" s="169">
        <v>74</v>
      </c>
      <c r="B220" s="170" t="s">
        <v>449</v>
      </c>
      <c r="C220" s="185" t="s">
        <v>450</v>
      </c>
      <c r="D220" s="171" t="s">
        <v>224</v>
      </c>
      <c r="E220" s="172">
        <v>75</v>
      </c>
      <c r="F220" s="173"/>
      <c r="G220" s="174">
        <f>ROUND(E220*F220,2)</f>
        <v>0</v>
      </c>
      <c r="H220" s="173"/>
      <c r="I220" s="174">
        <f>ROUND(E220*H220,2)</f>
        <v>0</v>
      </c>
      <c r="J220" s="173"/>
      <c r="K220" s="174">
        <f>ROUND(E220*J220,2)</f>
        <v>0</v>
      </c>
      <c r="L220" s="174">
        <v>21</v>
      </c>
      <c r="M220" s="174">
        <f>G220*(1+L220/100)</f>
        <v>0</v>
      </c>
      <c r="N220" s="172">
        <v>4.2000000000000002E-4</v>
      </c>
      <c r="O220" s="172">
        <f>ROUND(E220*N220,2)</f>
        <v>0.03</v>
      </c>
      <c r="P220" s="172">
        <v>0</v>
      </c>
      <c r="Q220" s="172">
        <f>ROUND(E220*P220,2)</f>
        <v>0</v>
      </c>
      <c r="R220" s="174" t="s">
        <v>398</v>
      </c>
      <c r="S220" s="174" t="s">
        <v>160</v>
      </c>
      <c r="T220" s="175" t="s">
        <v>160</v>
      </c>
      <c r="U220" s="160">
        <v>0.12</v>
      </c>
      <c r="V220" s="160">
        <f>ROUND(E220*U220,2)</f>
        <v>9</v>
      </c>
      <c r="W220" s="160"/>
      <c r="X220" s="160" t="s">
        <v>186</v>
      </c>
      <c r="Y220" s="160" t="s">
        <v>163</v>
      </c>
      <c r="Z220" s="150"/>
      <c r="AA220" s="150"/>
      <c r="AB220" s="150"/>
      <c r="AC220" s="150"/>
      <c r="AD220" s="150"/>
      <c r="AE220" s="150"/>
      <c r="AF220" s="150"/>
      <c r="AG220" s="150" t="s">
        <v>187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2" x14ac:dyDescent="0.2">
      <c r="A221" s="157"/>
      <c r="B221" s="158"/>
      <c r="C221" s="194" t="s">
        <v>451</v>
      </c>
      <c r="D221" s="190"/>
      <c r="E221" s="191">
        <v>75</v>
      </c>
      <c r="F221" s="160"/>
      <c r="G221" s="160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60"/>
      <c r="Z221" s="150"/>
      <c r="AA221" s="150"/>
      <c r="AB221" s="150"/>
      <c r="AC221" s="150"/>
      <c r="AD221" s="150"/>
      <c r="AE221" s="150"/>
      <c r="AF221" s="150"/>
      <c r="AG221" s="150" t="s">
        <v>191</v>
      </c>
      <c r="AH221" s="150">
        <v>0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">
      <c r="A222" s="169">
        <v>75</v>
      </c>
      <c r="B222" s="170" t="s">
        <v>452</v>
      </c>
      <c r="C222" s="185" t="s">
        <v>453</v>
      </c>
      <c r="D222" s="171" t="s">
        <v>194</v>
      </c>
      <c r="E222" s="172">
        <v>2.88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21</v>
      </c>
      <c r="M222" s="174">
        <f>G222*(1+L222/100)</f>
        <v>0</v>
      </c>
      <c r="N222" s="172">
        <v>8.0000000000000007E-5</v>
      </c>
      <c r="O222" s="172">
        <f>ROUND(E222*N222,2)</f>
        <v>0</v>
      </c>
      <c r="P222" s="172">
        <v>0</v>
      </c>
      <c r="Q222" s="172">
        <f>ROUND(E222*P222,2)</f>
        <v>0</v>
      </c>
      <c r="R222" s="174" t="s">
        <v>454</v>
      </c>
      <c r="S222" s="174" t="s">
        <v>160</v>
      </c>
      <c r="T222" s="175" t="s">
        <v>160</v>
      </c>
      <c r="U222" s="160">
        <v>2.1</v>
      </c>
      <c r="V222" s="160">
        <f>ROUND(E222*U222,2)</f>
        <v>6.05</v>
      </c>
      <c r="W222" s="160"/>
      <c r="X222" s="160" t="s">
        <v>186</v>
      </c>
      <c r="Y222" s="160" t="s">
        <v>163</v>
      </c>
      <c r="Z222" s="150"/>
      <c r="AA222" s="150"/>
      <c r="AB222" s="150"/>
      <c r="AC222" s="150"/>
      <c r="AD222" s="150"/>
      <c r="AE222" s="150"/>
      <c r="AF222" s="150"/>
      <c r="AG222" s="150" t="s">
        <v>187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2" x14ac:dyDescent="0.2">
      <c r="A223" s="157"/>
      <c r="B223" s="158"/>
      <c r="C223" s="254" t="s">
        <v>455</v>
      </c>
      <c r="D223" s="255"/>
      <c r="E223" s="255"/>
      <c r="F223" s="255"/>
      <c r="G223" s="255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50"/>
      <c r="AA223" s="150"/>
      <c r="AB223" s="150"/>
      <c r="AC223" s="150"/>
      <c r="AD223" s="150"/>
      <c r="AE223" s="150"/>
      <c r="AF223" s="150"/>
      <c r="AG223" s="150" t="s">
        <v>166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2" x14ac:dyDescent="0.2">
      <c r="A224" s="157"/>
      <c r="B224" s="158"/>
      <c r="C224" s="194" t="s">
        <v>456</v>
      </c>
      <c r="D224" s="190"/>
      <c r="E224" s="191">
        <v>1.32</v>
      </c>
      <c r="F224" s="160"/>
      <c r="G224" s="160"/>
      <c r="H224" s="160"/>
      <c r="I224" s="160"/>
      <c r="J224" s="160"/>
      <c r="K224" s="160"/>
      <c r="L224" s="160"/>
      <c r="M224" s="160"/>
      <c r="N224" s="159"/>
      <c r="O224" s="159"/>
      <c r="P224" s="159"/>
      <c r="Q224" s="159"/>
      <c r="R224" s="160"/>
      <c r="S224" s="160"/>
      <c r="T224" s="160"/>
      <c r="U224" s="160"/>
      <c r="V224" s="160"/>
      <c r="W224" s="160"/>
      <c r="X224" s="160"/>
      <c r="Y224" s="160"/>
      <c r="Z224" s="150"/>
      <c r="AA224" s="150"/>
      <c r="AB224" s="150"/>
      <c r="AC224" s="150"/>
      <c r="AD224" s="150"/>
      <c r="AE224" s="150"/>
      <c r="AF224" s="150"/>
      <c r="AG224" s="150" t="s">
        <v>191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3" x14ac:dyDescent="0.2">
      <c r="A225" s="157"/>
      <c r="B225" s="158"/>
      <c r="C225" s="194" t="s">
        <v>457</v>
      </c>
      <c r="D225" s="190"/>
      <c r="E225" s="191">
        <v>1.2</v>
      </c>
      <c r="F225" s="160"/>
      <c r="G225" s="160"/>
      <c r="H225" s="160"/>
      <c r="I225" s="160"/>
      <c r="J225" s="160"/>
      <c r="K225" s="160"/>
      <c r="L225" s="160"/>
      <c r="M225" s="160"/>
      <c r="N225" s="159"/>
      <c r="O225" s="159"/>
      <c r="P225" s="159"/>
      <c r="Q225" s="159"/>
      <c r="R225" s="160"/>
      <c r="S225" s="160"/>
      <c r="T225" s="160"/>
      <c r="U225" s="160"/>
      <c r="V225" s="160"/>
      <c r="W225" s="160"/>
      <c r="X225" s="160"/>
      <c r="Y225" s="160"/>
      <c r="Z225" s="150"/>
      <c r="AA225" s="150"/>
      <c r="AB225" s="150"/>
      <c r="AC225" s="150"/>
      <c r="AD225" s="150"/>
      <c r="AE225" s="150"/>
      <c r="AF225" s="150"/>
      <c r="AG225" s="150" t="s">
        <v>191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3" x14ac:dyDescent="0.2">
      <c r="A226" s="157"/>
      <c r="B226" s="158"/>
      <c r="C226" s="194" t="s">
        <v>458</v>
      </c>
      <c r="D226" s="190"/>
      <c r="E226" s="191">
        <v>0.36</v>
      </c>
      <c r="F226" s="160"/>
      <c r="G226" s="160"/>
      <c r="H226" s="160"/>
      <c r="I226" s="160"/>
      <c r="J226" s="160"/>
      <c r="K226" s="160"/>
      <c r="L226" s="160"/>
      <c r="M226" s="160"/>
      <c r="N226" s="159"/>
      <c r="O226" s="159"/>
      <c r="P226" s="159"/>
      <c r="Q226" s="159"/>
      <c r="R226" s="160"/>
      <c r="S226" s="160"/>
      <c r="T226" s="160"/>
      <c r="U226" s="160"/>
      <c r="V226" s="160"/>
      <c r="W226" s="160"/>
      <c r="X226" s="160"/>
      <c r="Y226" s="160"/>
      <c r="Z226" s="150"/>
      <c r="AA226" s="150"/>
      <c r="AB226" s="150"/>
      <c r="AC226" s="150"/>
      <c r="AD226" s="150"/>
      <c r="AE226" s="150"/>
      <c r="AF226" s="150"/>
      <c r="AG226" s="150" t="s">
        <v>191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ht="22.5" outlineLevel="1" x14ac:dyDescent="0.2">
      <c r="A227" s="169">
        <v>76</v>
      </c>
      <c r="B227" s="170" t="s">
        <v>459</v>
      </c>
      <c r="C227" s="185" t="s">
        <v>460</v>
      </c>
      <c r="D227" s="171" t="s">
        <v>194</v>
      </c>
      <c r="E227" s="172">
        <v>112.59318</v>
      </c>
      <c r="F227" s="173"/>
      <c r="G227" s="174">
        <f>ROUND(E227*F227,2)</f>
        <v>0</v>
      </c>
      <c r="H227" s="173"/>
      <c r="I227" s="174">
        <f>ROUND(E227*H227,2)</f>
        <v>0</v>
      </c>
      <c r="J227" s="173"/>
      <c r="K227" s="174">
        <f>ROUND(E227*J227,2)</f>
        <v>0</v>
      </c>
      <c r="L227" s="174">
        <v>21</v>
      </c>
      <c r="M227" s="174">
        <f>G227*(1+L227/100)</f>
        <v>0</v>
      </c>
      <c r="N227" s="172">
        <v>1.2200000000000001E-2</v>
      </c>
      <c r="O227" s="172">
        <f>ROUND(E227*N227,2)</f>
        <v>1.37</v>
      </c>
      <c r="P227" s="172">
        <v>0</v>
      </c>
      <c r="Q227" s="172">
        <f>ROUND(E227*P227,2)</f>
        <v>0</v>
      </c>
      <c r="R227" s="174" t="s">
        <v>228</v>
      </c>
      <c r="S227" s="174" t="s">
        <v>160</v>
      </c>
      <c r="T227" s="175" t="s">
        <v>160</v>
      </c>
      <c r="U227" s="160">
        <v>0</v>
      </c>
      <c r="V227" s="160">
        <f>ROUND(E227*U227,2)</f>
        <v>0</v>
      </c>
      <c r="W227" s="160"/>
      <c r="X227" s="160" t="s">
        <v>229</v>
      </c>
      <c r="Y227" s="160" t="s">
        <v>163</v>
      </c>
      <c r="Z227" s="150"/>
      <c r="AA227" s="150"/>
      <c r="AB227" s="150"/>
      <c r="AC227" s="150"/>
      <c r="AD227" s="150"/>
      <c r="AE227" s="150"/>
      <c r="AF227" s="150"/>
      <c r="AG227" s="150" t="s">
        <v>230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2" x14ac:dyDescent="0.2">
      <c r="A228" s="157"/>
      <c r="B228" s="158"/>
      <c r="C228" s="194" t="s">
        <v>461</v>
      </c>
      <c r="D228" s="190"/>
      <c r="E228" s="191">
        <v>112.59318</v>
      </c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60"/>
      <c r="Z228" s="150"/>
      <c r="AA228" s="150"/>
      <c r="AB228" s="150"/>
      <c r="AC228" s="150"/>
      <c r="AD228" s="150"/>
      <c r="AE228" s="150"/>
      <c r="AF228" s="150"/>
      <c r="AG228" s="150" t="s">
        <v>191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69">
        <v>77</v>
      </c>
      <c r="B229" s="170" t="s">
        <v>462</v>
      </c>
      <c r="C229" s="185" t="s">
        <v>463</v>
      </c>
      <c r="D229" s="171" t="s">
        <v>194</v>
      </c>
      <c r="E229" s="172">
        <v>2.88</v>
      </c>
      <c r="F229" s="173"/>
      <c r="G229" s="174">
        <f>ROUND(E229*F229,2)</f>
        <v>0</v>
      </c>
      <c r="H229" s="173"/>
      <c r="I229" s="174">
        <f>ROUND(E229*H229,2)</f>
        <v>0</v>
      </c>
      <c r="J229" s="173"/>
      <c r="K229" s="174">
        <f>ROUND(E229*J229,2)</f>
        <v>0</v>
      </c>
      <c r="L229" s="174">
        <v>21</v>
      </c>
      <c r="M229" s="174">
        <f>G229*(1+L229/100)</f>
        <v>0</v>
      </c>
      <c r="N229" s="172">
        <v>1.4E-2</v>
      </c>
      <c r="O229" s="172">
        <f>ROUND(E229*N229,2)</f>
        <v>0.04</v>
      </c>
      <c r="P229" s="172">
        <v>0</v>
      </c>
      <c r="Q229" s="172">
        <f>ROUND(E229*P229,2)</f>
        <v>0</v>
      </c>
      <c r="R229" s="174" t="s">
        <v>228</v>
      </c>
      <c r="S229" s="174" t="s">
        <v>160</v>
      </c>
      <c r="T229" s="175" t="s">
        <v>160</v>
      </c>
      <c r="U229" s="160">
        <v>0</v>
      </c>
      <c r="V229" s="160">
        <f>ROUND(E229*U229,2)</f>
        <v>0</v>
      </c>
      <c r="W229" s="160"/>
      <c r="X229" s="160" t="s">
        <v>229</v>
      </c>
      <c r="Y229" s="160" t="s">
        <v>163</v>
      </c>
      <c r="Z229" s="150"/>
      <c r="AA229" s="150"/>
      <c r="AB229" s="150"/>
      <c r="AC229" s="150"/>
      <c r="AD229" s="150"/>
      <c r="AE229" s="150"/>
      <c r="AF229" s="150"/>
      <c r="AG229" s="150" t="s">
        <v>230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2" x14ac:dyDescent="0.2">
      <c r="A230" s="157"/>
      <c r="B230" s="158"/>
      <c r="C230" s="194" t="s">
        <v>456</v>
      </c>
      <c r="D230" s="190"/>
      <c r="E230" s="191">
        <v>1.32</v>
      </c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50"/>
      <c r="AA230" s="150"/>
      <c r="AB230" s="150"/>
      <c r="AC230" s="150"/>
      <c r="AD230" s="150"/>
      <c r="AE230" s="150"/>
      <c r="AF230" s="150"/>
      <c r="AG230" s="150" t="s">
        <v>191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3" x14ac:dyDescent="0.2">
      <c r="A231" s="157"/>
      <c r="B231" s="158"/>
      <c r="C231" s="194" t="s">
        <v>457</v>
      </c>
      <c r="D231" s="190"/>
      <c r="E231" s="191">
        <v>1.2</v>
      </c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50"/>
      <c r="AA231" s="150"/>
      <c r="AB231" s="150"/>
      <c r="AC231" s="150"/>
      <c r="AD231" s="150"/>
      <c r="AE231" s="150"/>
      <c r="AF231" s="150"/>
      <c r="AG231" s="150" t="s">
        <v>191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3" x14ac:dyDescent="0.2">
      <c r="A232" s="157"/>
      <c r="B232" s="158"/>
      <c r="C232" s="194" t="s">
        <v>458</v>
      </c>
      <c r="D232" s="190"/>
      <c r="E232" s="191">
        <v>0.36</v>
      </c>
      <c r="F232" s="160"/>
      <c r="G232" s="160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50"/>
      <c r="AA232" s="150"/>
      <c r="AB232" s="150"/>
      <c r="AC232" s="150"/>
      <c r="AD232" s="150"/>
      <c r="AE232" s="150"/>
      <c r="AF232" s="150"/>
      <c r="AG232" s="150" t="s">
        <v>191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69">
        <v>78</v>
      </c>
      <c r="B233" s="170" t="s">
        <v>464</v>
      </c>
      <c r="C233" s="185" t="s">
        <v>465</v>
      </c>
      <c r="D233" s="171" t="s">
        <v>184</v>
      </c>
      <c r="E233" s="172">
        <v>1.94692</v>
      </c>
      <c r="F233" s="173"/>
      <c r="G233" s="174">
        <f>ROUND(E233*F233,2)</f>
        <v>0</v>
      </c>
      <c r="H233" s="173"/>
      <c r="I233" s="174">
        <f>ROUND(E233*H233,2)</f>
        <v>0</v>
      </c>
      <c r="J233" s="173"/>
      <c r="K233" s="174">
        <f>ROUND(E233*J233,2)</f>
        <v>0</v>
      </c>
      <c r="L233" s="174">
        <v>21</v>
      </c>
      <c r="M233" s="174">
        <f>G233*(1+L233/100)</f>
        <v>0</v>
      </c>
      <c r="N233" s="172">
        <v>0</v>
      </c>
      <c r="O233" s="172">
        <f>ROUND(E233*N233,2)</f>
        <v>0</v>
      </c>
      <c r="P233" s="172">
        <v>0</v>
      </c>
      <c r="Q233" s="172">
        <f>ROUND(E233*P233,2)</f>
        <v>0</v>
      </c>
      <c r="R233" s="174" t="s">
        <v>398</v>
      </c>
      <c r="S233" s="174" t="s">
        <v>160</v>
      </c>
      <c r="T233" s="175" t="s">
        <v>160</v>
      </c>
      <c r="U233" s="160">
        <v>1.3049999999999999</v>
      </c>
      <c r="V233" s="160">
        <f>ROUND(E233*U233,2)</f>
        <v>2.54</v>
      </c>
      <c r="W233" s="160"/>
      <c r="X233" s="160" t="s">
        <v>316</v>
      </c>
      <c r="Y233" s="160" t="s">
        <v>163</v>
      </c>
      <c r="Z233" s="150"/>
      <c r="AA233" s="150"/>
      <c r="AB233" s="150"/>
      <c r="AC233" s="150"/>
      <c r="AD233" s="150"/>
      <c r="AE233" s="150"/>
      <c r="AF233" s="150"/>
      <c r="AG233" s="150" t="s">
        <v>317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2" x14ac:dyDescent="0.2">
      <c r="A234" s="157"/>
      <c r="B234" s="158"/>
      <c r="C234" s="194" t="s">
        <v>319</v>
      </c>
      <c r="D234" s="190"/>
      <c r="E234" s="191"/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60"/>
      <c r="Z234" s="150"/>
      <c r="AA234" s="150"/>
      <c r="AB234" s="150"/>
      <c r="AC234" s="150"/>
      <c r="AD234" s="150"/>
      <c r="AE234" s="150"/>
      <c r="AF234" s="150"/>
      <c r="AG234" s="150" t="s">
        <v>191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3" x14ac:dyDescent="0.2">
      <c r="A235" s="157"/>
      <c r="B235" s="158"/>
      <c r="C235" s="194" t="s">
        <v>466</v>
      </c>
      <c r="D235" s="190"/>
      <c r="E235" s="191"/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60"/>
      <c r="Z235" s="150"/>
      <c r="AA235" s="150"/>
      <c r="AB235" s="150"/>
      <c r="AC235" s="150"/>
      <c r="AD235" s="150"/>
      <c r="AE235" s="150"/>
      <c r="AF235" s="150"/>
      <c r="AG235" s="150" t="s">
        <v>191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3" x14ac:dyDescent="0.2">
      <c r="A236" s="157"/>
      <c r="B236" s="158"/>
      <c r="C236" s="194" t="s">
        <v>467</v>
      </c>
      <c r="D236" s="190"/>
      <c r="E236" s="191">
        <v>1.94692</v>
      </c>
      <c r="F236" s="160"/>
      <c r="G236" s="160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60"/>
      <c r="Z236" s="150"/>
      <c r="AA236" s="150"/>
      <c r="AB236" s="150"/>
      <c r="AC236" s="150"/>
      <c r="AD236" s="150"/>
      <c r="AE236" s="150"/>
      <c r="AF236" s="150"/>
      <c r="AG236" s="150" t="s">
        <v>191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x14ac:dyDescent="0.2">
      <c r="A237" s="162" t="s">
        <v>155</v>
      </c>
      <c r="B237" s="163" t="s">
        <v>112</v>
      </c>
      <c r="C237" s="184" t="s">
        <v>113</v>
      </c>
      <c r="D237" s="164"/>
      <c r="E237" s="165"/>
      <c r="F237" s="166"/>
      <c r="G237" s="166">
        <f>SUMIF(AG238:AG240,"&lt;&gt;NOR",G238:G240)</f>
        <v>0</v>
      </c>
      <c r="H237" s="166"/>
      <c r="I237" s="166">
        <f>SUM(I238:I240)</f>
        <v>0</v>
      </c>
      <c r="J237" s="166"/>
      <c r="K237" s="166">
        <f>SUM(K238:K240)</f>
        <v>0</v>
      </c>
      <c r="L237" s="166"/>
      <c r="M237" s="166">
        <f>SUM(M238:M240)</f>
        <v>0</v>
      </c>
      <c r="N237" s="165"/>
      <c r="O237" s="165">
        <f>SUM(O238:O240)</f>
        <v>0</v>
      </c>
      <c r="P237" s="165"/>
      <c r="Q237" s="165">
        <f>SUM(Q238:Q240)</f>
        <v>0</v>
      </c>
      <c r="R237" s="166"/>
      <c r="S237" s="166"/>
      <c r="T237" s="167"/>
      <c r="U237" s="161"/>
      <c r="V237" s="161">
        <f>SUM(V238:V240)</f>
        <v>1.89</v>
      </c>
      <c r="W237" s="161"/>
      <c r="X237" s="161"/>
      <c r="Y237" s="161"/>
      <c r="AG237" t="s">
        <v>156</v>
      </c>
    </row>
    <row r="238" spans="1:60" ht="22.5" outlineLevel="1" x14ac:dyDescent="0.2">
      <c r="A238" s="169">
        <v>79</v>
      </c>
      <c r="B238" s="170" t="s">
        <v>468</v>
      </c>
      <c r="C238" s="185" t="s">
        <v>469</v>
      </c>
      <c r="D238" s="171" t="s">
        <v>224</v>
      </c>
      <c r="E238" s="172">
        <v>21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21</v>
      </c>
      <c r="M238" s="174">
        <f>G238*(1+L238/100)</f>
        <v>0</v>
      </c>
      <c r="N238" s="172">
        <v>6.9999999999999994E-5</v>
      </c>
      <c r="O238" s="172">
        <f>ROUND(E238*N238,2)</f>
        <v>0</v>
      </c>
      <c r="P238" s="172">
        <v>0</v>
      </c>
      <c r="Q238" s="172">
        <f>ROUND(E238*P238,2)</f>
        <v>0</v>
      </c>
      <c r="R238" s="174" t="s">
        <v>470</v>
      </c>
      <c r="S238" s="174" t="s">
        <v>160</v>
      </c>
      <c r="T238" s="175" t="s">
        <v>160</v>
      </c>
      <c r="U238" s="160">
        <v>0.09</v>
      </c>
      <c r="V238" s="160">
        <f>ROUND(E238*U238,2)</f>
        <v>1.89</v>
      </c>
      <c r="W238" s="160"/>
      <c r="X238" s="160" t="s">
        <v>186</v>
      </c>
      <c r="Y238" s="160" t="s">
        <v>163</v>
      </c>
      <c r="Z238" s="150"/>
      <c r="AA238" s="150"/>
      <c r="AB238" s="150"/>
      <c r="AC238" s="150"/>
      <c r="AD238" s="150"/>
      <c r="AE238" s="150"/>
      <c r="AF238" s="150"/>
      <c r="AG238" s="150" t="s">
        <v>187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2" x14ac:dyDescent="0.2">
      <c r="A239" s="157"/>
      <c r="B239" s="158"/>
      <c r="C239" s="263" t="s">
        <v>471</v>
      </c>
      <c r="D239" s="264"/>
      <c r="E239" s="264"/>
      <c r="F239" s="264"/>
      <c r="G239" s="264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60"/>
      <c r="Z239" s="150"/>
      <c r="AA239" s="150"/>
      <c r="AB239" s="150"/>
      <c r="AC239" s="150"/>
      <c r="AD239" s="150"/>
      <c r="AE239" s="150"/>
      <c r="AF239" s="150"/>
      <c r="AG239" s="150" t="s">
        <v>189</v>
      </c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2" x14ac:dyDescent="0.2">
      <c r="A240" s="157"/>
      <c r="B240" s="158"/>
      <c r="C240" s="194" t="s">
        <v>472</v>
      </c>
      <c r="D240" s="190"/>
      <c r="E240" s="191">
        <v>21</v>
      </c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60"/>
      <c r="Z240" s="150"/>
      <c r="AA240" s="150"/>
      <c r="AB240" s="150"/>
      <c r="AC240" s="150"/>
      <c r="AD240" s="150"/>
      <c r="AE240" s="150"/>
      <c r="AF240" s="150"/>
      <c r="AG240" s="150" t="s">
        <v>191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x14ac:dyDescent="0.2">
      <c r="A241" s="162" t="s">
        <v>155</v>
      </c>
      <c r="B241" s="163" t="s">
        <v>114</v>
      </c>
      <c r="C241" s="184" t="s">
        <v>115</v>
      </c>
      <c r="D241" s="164"/>
      <c r="E241" s="165"/>
      <c r="F241" s="166"/>
      <c r="G241" s="166">
        <f>SUMIF(AG242:AG257,"&lt;&gt;NOR",G242:G257)</f>
        <v>0</v>
      </c>
      <c r="H241" s="166"/>
      <c r="I241" s="166">
        <f>SUM(I242:I257)</f>
        <v>0</v>
      </c>
      <c r="J241" s="166"/>
      <c r="K241" s="166">
        <f>SUM(K242:K257)</f>
        <v>0</v>
      </c>
      <c r="L241" s="166"/>
      <c r="M241" s="166">
        <f>SUM(M242:M257)</f>
        <v>0</v>
      </c>
      <c r="N241" s="165"/>
      <c r="O241" s="165">
        <f>SUM(O242:O257)</f>
        <v>0.04</v>
      </c>
      <c r="P241" s="165"/>
      <c r="Q241" s="165">
        <f>SUM(Q242:Q257)</f>
        <v>0.05</v>
      </c>
      <c r="R241" s="166"/>
      <c r="S241" s="166"/>
      <c r="T241" s="167"/>
      <c r="U241" s="161"/>
      <c r="V241" s="161">
        <f>SUM(V242:V257)</f>
        <v>17.66</v>
      </c>
      <c r="W241" s="161"/>
      <c r="X241" s="161"/>
      <c r="Y241" s="161"/>
      <c r="AG241" t="s">
        <v>156</v>
      </c>
    </row>
    <row r="242" spans="1:60" outlineLevel="1" x14ac:dyDescent="0.2">
      <c r="A242" s="169">
        <v>80</v>
      </c>
      <c r="B242" s="170" t="s">
        <v>473</v>
      </c>
      <c r="C242" s="185" t="s">
        <v>474</v>
      </c>
      <c r="D242" s="171" t="s">
        <v>194</v>
      </c>
      <c r="E242" s="172">
        <v>60.222499999999997</v>
      </c>
      <c r="F242" s="173"/>
      <c r="G242" s="174">
        <f>ROUND(E242*F242,2)</f>
        <v>0</v>
      </c>
      <c r="H242" s="173"/>
      <c r="I242" s="174">
        <f>ROUND(E242*H242,2)</f>
        <v>0</v>
      </c>
      <c r="J242" s="173"/>
      <c r="K242" s="174">
        <f>ROUND(E242*J242,2)</f>
        <v>0</v>
      </c>
      <c r="L242" s="174">
        <v>21</v>
      </c>
      <c r="M242" s="174">
        <f>G242*(1+L242/100)</f>
        <v>0</v>
      </c>
      <c r="N242" s="172">
        <v>0</v>
      </c>
      <c r="O242" s="172">
        <f>ROUND(E242*N242,2)</f>
        <v>0</v>
      </c>
      <c r="P242" s="172">
        <v>8.9999999999999998E-4</v>
      </c>
      <c r="Q242" s="172">
        <f>ROUND(E242*P242,2)</f>
        <v>0.05</v>
      </c>
      <c r="R242" s="174" t="s">
        <v>475</v>
      </c>
      <c r="S242" s="174" t="s">
        <v>160</v>
      </c>
      <c r="T242" s="175" t="s">
        <v>160</v>
      </c>
      <c r="U242" s="160">
        <v>0.08</v>
      </c>
      <c r="V242" s="160">
        <f>ROUND(E242*U242,2)</f>
        <v>4.82</v>
      </c>
      <c r="W242" s="160"/>
      <c r="X242" s="160" t="s">
        <v>186</v>
      </c>
      <c r="Y242" s="160" t="s">
        <v>163</v>
      </c>
      <c r="Z242" s="150"/>
      <c r="AA242" s="150"/>
      <c r="AB242" s="150"/>
      <c r="AC242" s="150"/>
      <c r="AD242" s="150"/>
      <c r="AE242" s="150"/>
      <c r="AF242" s="150"/>
      <c r="AG242" s="150" t="s">
        <v>187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2" x14ac:dyDescent="0.2">
      <c r="A243" s="157"/>
      <c r="B243" s="158"/>
      <c r="C243" s="194" t="s">
        <v>476</v>
      </c>
      <c r="D243" s="190"/>
      <c r="E243" s="191">
        <v>6.7480000000000002</v>
      </c>
      <c r="F243" s="160"/>
      <c r="G243" s="160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60"/>
      <c r="Z243" s="150"/>
      <c r="AA243" s="150"/>
      <c r="AB243" s="150"/>
      <c r="AC243" s="150"/>
      <c r="AD243" s="150"/>
      <c r="AE243" s="150"/>
      <c r="AF243" s="150"/>
      <c r="AG243" s="150" t="s">
        <v>191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3" x14ac:dyDescent="0.2">
      <c r="A244" s="157"/>
      <c r="B244" s="158"/>
      <c r="C244" s="194" t="s">
        <v>477</v>
      </c>
      <c r="D244" s="190"/>
      <c r="E244" s="191">
        <v>5.2080000000000002</v>
      </c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50"/>
      <c r="AA244" s="150"/>
      <c r="AB244" s="150"/>
      <c r="AC244" s="150"/>
      <c r="AD244" s="150"/>
      <c r="AE244" s="150"/>
      <c r="AF244" s="150"/>
      <c r="AG244" s="150" t="s">
        <v>191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3" x14ac:dyDescent="0.2">
      <c r="A245" s="157"/>
      <c r="B245" s="158"/>
      <c r="C245" s="194" t="s">
        <v>478</v>
      </c>
      <c r="D245" s="190"/>
      <c r="E245" s="191">
        <v>6.4469000000000003</v>
      </c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60"/>
      <c r="Z245" s="150"/>
      <c r="AA245" s="150"/>
      <c r="AB245" s="150"/>
      <c r="AC245" s="150"/>
      <c r="AD245" s="150"/>
      <c r="AE245" s="150"/>
      <c r="AF245" s="150"/>
      <c r="AG245" s="150" t="s">
        <v>191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3" x14ac:dyDescent="0.2">
      <c r="A246" s="157"/>
      <c r="B246" s="158"/>
      <c r="C246" s="194" t="s">
        <v>479</v>
      </c>
      <c r="D246" s="190"/>
      <c r="E246" s="191">
        <v>5.5860000000000003</v>
      </c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50"/>
      <c r="AA246" s="150"/>
      <c r="AB246" s="150"/>
      <c r="AC246" s="150"/>
      <c r="AD246" s="150"/>
      <c r="AE246" s="150"/>
      <c r="AF246" s="150"/>
      <c r="AG246" s="150" t="s">
        <v>191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3" x14ac:dyDescent="0.2">
      <c r="A247" s="157"/>
      <c r="B247" s="158"/>
      <c r="C247" s="194" t="s">
        <v>480</v>
      </c>
      <c r="D247" s="190"/>
      <c r="E247" s="191">
        <v>3.5636000000000001</v>
      </c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50"/>
      <c r="AA247" s="150"/>
      <c r="AB247" s="150"/>
      <c r="AC247" s="150"/>
      <c r="AD247" s="150"/>
      <c r="AE247" s="150"/>
      <c r="AF247" s="150"/>
      <c r="AG247" s="150" t="s">
        <v>191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3" x14ac:dyDescent="0.2">
      <c r="A248" s="157"/>
      <c r="B248" s="158"/>
      <c r="C248" s="194" t="s">
        <v>481</v>
      </c>
      <c r="D248" s="190"/>
      <c r="E248" s="191">
        <v>32.67</v>
      </c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60"/>
      <c r="Z248" s="150"/>
      <c r="AA248" s="150"/>
      <c r="AB248" s="150"/>
      <c r="AC248" s="150"/>
      <c r="AD248" s="150"/>
      <c r="AE248" s="150"/>
      <c r="AF248" s="150"/>
      <c r="AG248" s="150" t="s">
        <v>191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77">
        <v>81</v>
      </c>
      <c r="B249" s="178" t="s">
        <v>482</v>
      </c>
      <c r="C249" s="186" t="s">
        <v>483</v>
      </c>
      <c r="D249" s="179" t="s">
        <v>194</v>
      </c>
      <c r="E249" s="180">
        <v>90.075199999999995</v>
      </c>
      <c r="F249" s="181"/>
      <c r="G249" s="182">
        <f>ROUND(E249*F249,2)</f>
        <v>0</v>
      </c>
      <c r="H249" s="181"/>
      <c r="I249" s="182">
        <f>ROUND(E249*H249,2)</f>
        <v>0</v>
      </c>
      <c r="J249" s="181"/>
      <c r="K249" s="182">
        <f>ROUND(E249*J249,2)</f>
        <v>0</v>
      </c>
      <c r="L249" s="182">
        <v>21</v>
      </c>
      <c r="M249" s="182">
        <f>G249*(1+L249/100)</f>
        <v>0</v>
      </c>
      <c r="N249" s="180">
        <v>6.9999999999999994E-5</v>
      </c>
      <c r="O249" s="180">
        <f>ROUND(E249*N249,2)</f>
        <v>0.01</v>
      </c>
      <c r="P249" s="180">
        <v>0</v>
      </c>
      <c r="Q249" s="180">
        <f>ROUND(E249*P249,2)</f>
        <v>0</v>
      </c>
      <c r="R249" s="182" t="s">
        <v>475</v>
      </c>
      <c r="S249" s="182" t="s">
        <v>160</v>
      </c>
      <c r="T249" s="183" t="s">
        <v>160</v>
      </c>
      <c r="U249" s="160">
        <v>3.2480000000000002E-2</v>
      </c>
      <c r="V249" s="160">
        <f>ROUND(E249*U249,2)</f>
        <v>2.93</v>
      </c>
      <c r="W249" s="160"/>
      <c r="X249" s="160" t="s">
        <v>186</v>
      </c>
      <c r="Y249" s="160" t="s">
        <v>163</v>
      </c>
      <c r="Z249" s="150"/>
      <c r="AA249" s="150"/>
      <c r="AB249" s="150"/>
      <c r="AC249" s="150"/>
      <c r="AD249" s="150"/>
      <c r="AE249" s="150"/>
      <c r="AF249" s="150"/>
      <c r="AG249" s="150" t="s">
        <v>187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">
      <c r="A250" s="169">
        <v>82</v>
      </c>
      <c r="B250" s="170" t="s">
        <v>484</v>
      </c>
      <c r="C250" s="185" t="s">
        <v>485</v>
      </c>
      <c r="D250" s="171" t="s">
        <v>194</v>
      </c>
      <c r="E250" s="172">
        <v>99.075199999999995</v>
      </c>
      <c r="F250" s="173"/>
      <c r="G250" s="174">
        <f>ROUND(E250*F250,2)</f>
        <v>0</v>
      </c>
      <c r="H250" s="173"/>
      <c r="I250" s="174">
        <f>ROUND(E250*H250,2)</f>
        <v>0</v>
      </c>
      <c r="J250" s="173"/>
      <c r="K250" s="174">
        <f>ROUND(E250*J250,2)</f>
        <v>0</v>
      </c>
      <c r="L250" s="174">
        <v>21</v>
      </c>
      <c r="M250" s="174">
        <f>G250*(1+L250/100)</f>
        <v>0</v>
      </c>
      <c r="N250" s="172">
        <v>2.9E-4</v>
      </c>
      <c r="O250" s="172">
        <f>ROUND(E250*N250,2)</f>
        <v>0.03</v>
      </c>
      <c r="P250" s="172">
        <v>0</v>
      </c>
      <c r="Q250" s="172">
        <f>ROUND(E250*P250,2)</f>
        <v>0</v>
      </c>
      <c r="R250" s="174" t="s">
        <v>475</v>
      </c>
      <c r="S250" s="174" t="s">
        <v>160</v>
      </c>
      <c r="T250" s="175" t="s">
        <v>160</v>
      </c>
      <c r="U250" s="160">
        <v>0.1</v>
      </c>
      <c r="V250" s="160">
        <f>ROUND(E250*U250,2)</f>
        <v>9.91</v>
      </c>
      <c r="W250" s="160"/>
      <c r="X250" s="160" t="s">
        <v>186</v>
      </c>
      <c r="Y250" s="160" t="s">
        <v>163</v>
      </c>
      <c r="Z250" s="150"/>
      <c r="AA250" s="150"/>
      <c r="AB250" s="150"/>
      <c r="AC250" s="150"/>
      <c r="AD250" s="150"/>
      <c r="AE250" s="150"/>
      <c r="AF250" s="150"/>
      <c r="AG250" s="150" t="s">
        <v>187</v>
      </c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2" x14ac:dyDescent="0.2">
      <c r="A251" s="157"/>
      <c r="B251" s="158"/>
      <c r="C251" s="194" t="s">
        <v>486</v>
      </c>
      <c r="D251" s="190"/>
      <c r="E251" s="191">
        <v>6.8540000000000001</v>
      </c>
      <c r="F251" s="160"/>
      <c r="G251" s="160"/>
      <c r="H251" s="160"/>
      <c r="I251" s="160"/>
      <c r="J251" s="160"/>
      <c r="K251" s="160"/>
      <c r="L251" s="160"/>
      <c r="M251" s="160"/>
      <c r="N251" s="159"/>
      <c r="O251" s="159"/>
      <c r="P251" s="159"/>
      <c r="Q251" s="159"/>
      <c r="R251" s="160"/>
      <c r="S251" s="160"/>
      <c r="T251" s="160"/>
      <c r="U251" s="160"/>
      <c r="V251" s="160"/>
      <c r="W251" s="160"/>
      <c r="X251" s="160"/>
      <c r="Y251" s="160"/>
      <c r="Z251" s="150"/>
      <c r="AA251" s="150"/>
      <c r="AB251" s="150"/>
      <c r="AC251" s="150"/>
      <c r="AD251" s="150"/>
      <c r="AE251" s="150"/>
      <c r="AF251" s="150"/>
      <c r="AG251" s="150" t="s">
        <v>191</v>
      </c>
      <c r="AH251" s="150">
        <v>0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3" x14ac:dyDescent="0.2">
      <c r="A252" s="157"/>
      <c r="B252" s="158"/>
      <c r="C252" s="194" t="s">
        <v>487</v>
      </c>
      <c r="D252" s="190"/>
      <c r="E252" s="191">
        <v>4.2779999999999996</v>
      </c>
      <c r="F252" s="160"/>
      <c r="G252" s="160"/>
      <c r="H252" s="160"/>
      <c r="I252" s="160"/>
      <c r="J252" s="160"/>
      <c r="K252" s="160"/>
      <c r="L252" s="160"/>
      <c r="M252" s="160"/>
      <c r="N252" s="159"/>
      <c r="O252" s="159"/>
      <c r="P252" s="159"/>
      <c r="Q252" s="159"/>
      <c r="R252" s="160"/>
      <c r="S252" s="160"/>
      <c r="T252" s="160"/>
      <c r="U252" s="160"/>
      <c r="V252" s="160"/>
      <c r="W252" s="160"/>
      <c r="X252" s="160"/>
      <c r="Y252" s="160"/>
      <c r="Z252" s="150"/>
      <c r="AA252" s="150"/>
      <c r="AB252" s="150"/>
      <c r="AC252" s="150"/>
      <c r="AD252" s="150"/>
      <c r="AE252" s="150"/>
      <c r="AF252" s="150"/>
      <c r="AG252" s="150" t="s">
        <v>191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3" x14ac:dyDescent="0.2">
      <c r="A253" s="157"/>
      <c r="B253" s="158"/>
      <c r="C253" s="194" t="s">
        <v>488</v>
      </c>
      <c r="D253" s="190"/>
      <c r="E253" s="191">
        <v>8.8239999999999998</v>
      </c>
      <c r="F253" s="160"/>
      <c r="G253" s="160"/>
      <c r="H253" s="160"/>
      <c r="I253" s="160"/>
      <c r="J253" s="160"/>
      <c r="K253" s="160"/>
      <c r="L253" s="160"/>
      <c r="M253" s="160"/>
      <c r="N253" s="159"/>
      <c r="O253" s="159"/>
      <c r="P253" s="159"/>
      <c r="Q253" s="159"/>
      <c r="R253" s="160"/>
      <c r="S253" s="160"/>
      <c r="T253" s="160"/>
      <c r="U253" s="160"/>
      <c r="V253" s="160"/>
      <c r="W253" s="160"/>
      <c r="X253" s="160"/>
      <c r="Y253" s="160"/>
      <c r="Z253" s="150"/>
      <c r="AA253" s="150"/>
      <c r="AB253" s="150"/>
      <c r="AC253" s="150"/>
      <c r="AD253" s="150"/>
      <c r="AE253" s="150"/>
      <c r="AF253" s="150"/>
      <c r="AG253" s="150" t="s">
        <v>191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3" x14ac:dyDescent="0.2">
      <c r="A254" s="157"/>
      <c r="B254" s="158"/>
      <c r="C254" s="194" t="s">
        <v>489</v>
      </c>
      <c r="D254" s="190"/>
      <c r="E254" s="191">
        <v>4.6059999999999999</v>
      </c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60"/>
      <c r="Z254" s="150"/>
      <c r="AA254" s="150"/>
      <c r="AB254" s="150"/>
      <c r="AC254" s="150"/>
      <c r="AD254" s="150"/>
      <c r="AE254" s="150"/>
      <c r="AF254" s="150"/>
      <c r="AG254" s="150" t="s">
        <v>191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3" x14ac:dyDescent="0.2">
      <c r="A255" s="157"/>
      <c r="B255" s="158"/>
      <c r="C255" s="194" t="s">
        <v>490</v>
      </c>
      <c r="D255" s="190"/>
      <c r="E255" s="191">
        <v>2.867</v>
      </c>
      <c r="F255" s="160"/>
      <c r="G255" s="160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50"/>
      <c r="AA255" s="150"/>
      <c r="AB255" s="150"/>
      <c r="AC255" s="150"/>
      <c r="AD255" s="150"/>
      <c r="AE255" s="150"/>
      <c r="AF255" s="150"/>
      <c r="AG255" s="150" t="s">
        <v>191</v>
      </c>
      <c r="AH255" s="150">
        <v>0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3" x14ac:dyDescent="0.2">
      <c r="A256" s="157"/>
      <c r="B256" s="158"/>
      <c r="C256" s="194" t="s">
        <v>491</v>
      </c>
      <c r="D256" s="190"/>
      <c r="E256" s="191">
        <v>38.976199999999999</v>
      </c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50"/>
      <c r="AA256" s="150"/>
      <c r="AB256" s="150"/>
      <c r="AC256" s="150"/>
      <c r="AD256" s="150"/>
      <c r="AE256" s="150"/>
      <c r="AF256" s="150"/>
      <c r="AG256" s="150" t="s">
        <v>191</v>
      </c>
      <c r="AH256" s="150">
        <v>0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3" x14ac:dyDescent="0.2">
      <c r="A257" s="157"/>
      <c r="B257" s="158"/>
      <c r="C257" s="194" t="s">
        <v>481</v>
      </c>
      <c r="D257" s="190"/>
      <c r="E257" s="191">
        <v>32.67</v>
      </c>
      <c r="F257" s="160"/>
      <c r="G257" s="160"/>
      <c r="H257" s="160"/>
      <c r="I257" s="160"/>
      <c r="J257" s="160"/>
      <c r="K257" s="160"/>
      <c r="L257" s="160"/>
      <c r="M257" s="160"/>
      <c r="N257" s="159"/>
      <c r="O257" s="159"/>
      <c r="P257" s="159"/>
      <c r="Q257" s="159"/>
      <c r="R257" s="160"/>
      <c r="S257" s="160"/>
      <c r="T257" s="160"/>
      <c r="U257" s="160"/>
      <c r="V257" s="160"/>
      <c r="W257" s="160"/>
      <c r="X257" s="160"/>
      <c r="Y257" s="160"/>
      <c r="Z257" s="150"/>
      <c r="AA257" s="150"/>
      <c r="AB257" s="150"/>
      <c r="AC257" s="150"/>
      <c r="AD257" s="150"/>
      <c r="AE257" s="150"/>
      <c r="AF257" s="150"/>
      <c r="AG257" s="150" t="s">
        <v>191</v>
      </c>
      <c r="AH257" s="150">
        <v>0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x14ac:dyDescent="0.2">
      <c r="A258" s="162" t="s">
        <v>155</v>
      </c>
      <c r="B258" s="163" t="s">
        <v>120</v>
      </c>
      <c r="C258" s="184" t="s">
        <v>121</v>
      </c>
      <c r="D258" s="164"/>
      <c r="E258" s="165"/>
      <c r="F258" s="166"/>
      <c r="G258" s="166">
        <f>SUMIF(AG259:AG288,"&lt;&gt;NOR",G259:G288)</f>
        <v>0</v>
      </c>
      <c r="H258" s="166"/>
      <c r="I258" s="166">
        <f>SUM(I259:I288)</f>
        <v>0</v>
      </c>
      <c r="J258" s="166"/>
      <c r="K258" s="166">
        <f>SUM(K259:K288)</f>
        <v>0</v>
      </c>
      <c r="L258" s="166"/>
      <c r="M258" s="166">
        <f>SUM(M259:M288)</f>
        <v>0</v>
      </c>
      <c r="N258" s="165"/>
      <c r="O258" s="165">
        <f>SUM(O259:O288)</f>
        <v>0</v>
      </c>
      <c r="P258" s="165"/>
      <c r="Q258" s="165">
        <f>SUM(Q259:Q288)</f>
        <v>0</v>
      </c>
      <c r="R258" s="166"/>
      <c r="S258" s="166"/>
      <c r="T258" s="167"/>
      <c r="U258" s="161"/>
      <c r="V258" s="161">
        <f>SUM(V259:V288)</f>
        <v>96.81</v>
      </c>
      <c r="W258" s="161"/>
      <c r="X258" s="161"/>
      <c r="Y258" s="161"/>
      <c r="AG258" t="s">
        <v>156</v>
      </c>
    </row>
    <row r="259" spans="1:60" ht="22.5" outlineLevel="1" x14ac:dyDescent="0.2">
      <c r="A259" s="169">
        <v>83</v>
      </c>
      <c r="B259" s="170" t="s">
        <v>492</v>
      </c>
      <c r="C259" s="185" t="s">
        <v>493</v>
      </c>
      <c r="D259" s="171" t="s">
        <v>184</v>
      </c>
      <c r="E259" s="172">
        <v>18.64499</v>
      </c>
      <c r="F259" s="173"/>
      <c r="G259" s="174">
        <f>ROUND(E259*F259,2)</f>
        <v>0</v>
      </c>
      <c r="H259" s="173"/>
      <c r="I259" s="174">
        <f>ROUND(E259*H259,2)</f>
        <v>0</v>
      </c>
      <c r="J259" s="173"/>
      <c r="K259" s="174">
        <f>ROUND(E259*J259,2)</f>
        <v>0</v>
      </c>
      <c r="L259" s="174">
        <v>21</v>
      </c>
      <c r="M259" s="174">
        <f>G259*(1+L259/100)</f>
        <v>0</v>
      </c>
      <c r="N259" s="172">
        <v>0</v>
      </c>
      <c r="O259" s="172">
        <f>ROUND(E259*N259,2)</f>
        <v>0</v>
      </c>
      <c r="P259" s="172">
        <v>0</v>
      </c>
      <c r="Q259" s="172">
        <f>ROUND(E259*P259,2)</f>
        <v>0</v>
      </c>
      <c r="R259" s="174" t="s">
        <v>267</v>
      </c>
      <c r="S259" s="174" t="s">
        <v>160</v>
      </c>
      <c r="T259" s="175" t="s">
        <v>160</v>
      </c>
      <c r="U259" s="160">
        <v>0.93</v>
      </c>
      <c r="V259" s="160">
        <f>ROUND(E259*U259,2)</f>
        <v>17.34</v>
      </c>
      <c r="W259" s="160"/>
      <c r="X259" s="160" t="s">
        <v>494</v>
      </c>
      <c r="Y259" s="160" t="s">
        <v>163</v>
      </c>
      <c r="Z259" s="150"/>
      <c r="AA259" s="150"/>
      <c r="AB259" s="150"/>
      <c r="AC259" s="150"/>
      <c r="AD259" s="150"/>
      <c r="AE259" s="150"/>
      <c r="AF259" s="150"/>
      <c r="AG259" s="150" t="s">
        <v>495</v>
      </c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2" x14ac:dyDescent="0.2">
      <c r="A260" s="157"/>
      <c r="B260" s="158"/>
      <c r="C260" s="194" t="s">
        <v>496</v>
      </c>
      <c r="D260" s="190"/>
      <c r="E260" s="191"/>
      <c r="F260" s="160"/>
      <c r="G260" s="160"/>
      <c r="H260" s="160"/>
      <c r="I260" s="160"/>
      <c r="J260" s="160"/>
      <c r="K260" s="160"/>
      <c r="L260" s="160"/>
      <c r="M260" s="160"/>
      <c r="N260" s="159"/>
      <c r="O260" s="159"/>
      <c r="P260" s="159"/>
      <c r="Q260" s="159"/>
      <c r="R260" s="160"/>
      <c r="S260" s="160"/>
      <c r="T260" s="160"/>
      <c r="U260" s="160"/>
      <c r="V260" s="160"/>
      <c r="W260" s="160"/>
      <c r="X260" s="160"/>
      <c r="Y260" s="160"/>
      <c r="Z260" s="150"/>
      <c r="AA260" s="150"/>
      <c r="AB260" s="150"/>
      <c r="AC260" s="150"/>
      <c r="AD260" s="150"/>
      <c r="AE260" s="150"/>
      <c r="AF260" s="150"/>
      <c r="AG260" s="150" t="s">
        <v>191</v>
      </c>
      <c r="AH260" s="150">
        <v>0</v>
      </c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3" x14ac:dyDescent="0.2">
      <c r="A261" s="157"/>
      <c r="B261" s="158"/>
      <c r="C261" s="194" t="s">
        <v>497</v>
      </c>
      <c r="D261" s="190"/>
      <c r="E261" s="191"/>
      <c r="F261" s="160"/>
      <c r="G261" s="160"/>
      <c r="H261" s="160"/>
      <c r="I261" s="160"/>
      <c r="J261" s="160"/>
      <c r="K261" s="160"/>
      <c r="L261" s="160"/>
      <c r="M261" s="160"/>
      <c r="N261" s="159"/>
      <c r="O261" s="159"/>
      <c r="P261" s="159"/>
      <c r="Q261" s="159"/>
      <c r="R261" s="160"/>
      <c r="S261" s="160"/>
      <c r="T261" s="160"/>
      <c r="U261" s="160"/>
      <c r="V261" s="160"/>
      <c r="W261" s="160"/>
      <c r="X261" s="160"/>
      <c r="Y261" s="160"/>
      <c r="Z261" s="150"/>
      <c r="AA261" s="150"/>
      <c r="AB261" s="150"/>
      <c r="AC261" s="150"/>
      <c r="AD261" s="150"/>
      <c r="AE261" s="150"/>
      <c r="AF261" s="150"/>
      <c r="AG261" s="150" t="s">
        <v>191</v>
      </c>
      <c r="AH261" s="150">
        <v>0</v>
      </c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3" x14ac:dyDescent="0.2">
      <c r="A262" s="157"/>
      <c r="B262" s="158"/>
      <c r="C262" s="194" t="s">
        <v>498</v>
      </c>
      <c r="D262" s="190"/>
      <c r="E262" s="191">
        <v>18.64499</v>
      </c>
      <c r="F262" s="160"/>
      <c r="G262" s="160"/>
      <c r="H262" s="160"/>
      <c r="I262" s="160"/>
      <c r="J262" s="160"/>
      <c r="K262" s="160"/>
      <c r="L262" s="160"/>
      <c r="M262" s="160"/>
      <c r="N262" s="159"/>
      <c r="O262" s="159"/>
      <c r="P262" s="159"/>
      <c r="Q262" s="159"/>
      <c r="R262" s="160"/>
      <c r="S262" s="160"/>
      <c r="T262" s="160"/>
      <c r="U262" s="160"/>
      <c r="V262" s="160"/>
      <c r="W262" s="160"/>
      <c r="X262" s="160"/>
      <c r="Y262" s="160"/>
      <c r="Z262" s="150"/>
      <c r="AA262" s="150"/>
      <c r="AB262" s="150"/>
      <c r="AC262" s="150"/>
      <c r="AD262" s="150"/>
      <c r="AE262" s="150"/>
      <c r="AF262" s="150"/>
      <c r="AG262" s="150" t="s">
        <v>191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">
      <c r="A263" s="169">
        <v>84</v>
      </c>
      <c r="B263" s="170" t="s">
        <v>499</v>
      </c>
      <c r="C263" s="185" t="s">
        <v>500</v>
      </c>
      <c r="D263" s="171" t="s">
        <v>184</v>
      </c>
      <c r="E263" s="172">
        <v>55.934980000000003</v>
      </c>
      <c r="F263" s="173"/>
      <c r="G263" s="174">
        <f>ROUND(E263*F263,2)</f>
        <v>0</v>
      </c>
      <c r="H263" s="173"/>
      <c r="I263" s="174">
        <f>ROUND(E263*H263,2)</f>
        <v>0</v>
      </c>
      <c r="J263" s="173"/>
      <c r="K263" s="174">
        <f>ROUND(E263*J263,2)</f>
        <v>0</v>
      </c>
      <c r="L263" s="174">
        <v>21</v>
      </c>
      <c r="M263" s="174">
        <f>G263*(1+L263/100)</f>
        <v>0</v>
      </c>
      <c r="N263" s="172">
        <v>0</v>
      </c>
      <c r="O263" s="172">
        <f>ROUND(E263*N263,2)</f>
        <v>0</v>
      </c>
      <c r="P263" s="172">
        <v>0</v>
      </c>
      <c r="Q263" s="172">
        <f>ROUND(E263*P263,2)</f>
        <v>0</v>
      </c>
      <c r="R263" s="174" t="s">
        <v>267</v>
      </c>
      <c r="S263" s="174" t="s">
        <v>160</v>
      </c>
      <c r="T263" s="175" t="s">
        <v>160</v>
      </c>
      <c r="U263" s="160">
        <v>0.65</v>
      </c>
      <c r="V263" s="160">
        <f>ROUND(E263*U263,2)</f>
        <v>36.36</v>
      </c>
      <c r="W263" s="160"/>
      <c r="X263" s="160" t="s">
        <v>494</v>
      </c>
      <c r="Y263" s="160" t="s">
        <v>163</v>
      </c>
      <c r="Z263" s="150"/>
      <c r="AA263" s="150"/>
      <c r="AB263" s="150"/>
      <c r="AC263" s="150"/>
      <c r="AD263" s="150"/>
      <c r="AE263" s="150"/>
      <c r="AF263" s="150"/>
      <c r="AG263" s="150" t="s">
        <v>495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2" x14ac:dyDescent="0.2">
      <c r="A264" s="157"/>
      <c r="B264" s="158"/>
      <c r="C264" s="194" t="s">
        <v>496</v>
      </c>
      <c r="D264" s="190"/>
      <c r="E264" s="191"/>
      <c r="F264" s="160"/>
      <c r="G264" s="160"/>
      <c r="H264" s="160"/>
      <c r="I264" s="160"/>
      <c r="J264" s="160"/>
      <c r="K264" s="160"/>
      <c r="L264" s="160"/>
      <c r="M264" s="160"/>
      <c r="N264" s="159"/>
      <c r="O264" s="159"/>
      <c r="P264" s="159"/>
      <c r="Q264" s="159"/>
      <c r="R264" s="160"/>
      <c r="S264" s="160"/>
      <c r="T264" s="160"/>
      <c r="U264" s="160"/>
      <c r="V264" s="160"/>
      <c r="W264" s="160"/>
      <c r="X264" s="160"/>
      <c r="Y264" s="160"/>
      <c r="Z264" s="150"/>
      <c r="AA264" s="150"/>
      <c r="AB264" s="150"/>
      <c r="AC264" s="150"/>
      <c r="AD264" s="150"/>
      <c r="AE264" s="150"/>
      <c r="AF264" s="150"/>
      <c r="AG264" s="150" t="s">
        <v>191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3" x14ac:dyDescent="0.2">
      <c r="A265" s="157"/>
      <c r="B265" s="158"/>
      <c r="C265" s="194" t="s">
        <v>497</v>
      </c>
      <c r="D265" s="190"/>
      <c r="E265" s="191"/>
      <c r="F265" s="160"/>
      <c r="G265" s="160"/>
      <c r="H265" s="160"/>
      <c r="I265" s="160"/>
      <c r="J265" s="160"/>
      <c r="K265" s="160"/>
      <c r="L265" s="160"/>
      <c r="M265" s="160"/>
      <c r="N265" s="159"/>
      <c r="O265" s="159"/>
      <c r="P265" s="159"/>
      <c r="Q265" s="159"/>
      <c r="R265" s="160"/>
      <c r="S265" s="160"/>
      <c r="T265" s="160"/>
      <c r="U265" s="160"/>
      <c r="V265" s="160"/>
      <c r="W265" s="160"/>
      <c r="X265" s="160"/>
      <c r="Y265" s="160"/>
      <c r="Z265" s="150"/>
      <c r="AA265" s="150"/>
      <c r="AB265" s="150"/>
      <c r="AC265" s="150"/>
      <c r="AD265" s="150"/>
      <c r="AE265" s="150"/>
      <c r="AF265" s="150"/>
      <c r="AG265" s="150" t="s">
        <v>191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3" x14ac:dyDescent="0.2">
      <c r="A266" s="157"/>
      <c r="B266" s="158"/>
      <c r="C266" s="194" t="s">
        <v>501</v>
      </c>
      <c r="D266" s="190"/>
      <c r="E266" s="191">
        <v>55.934980000000003</v>
      </c>
      <c r="F266" s="160"/>
      <c r="G266" s="160"/>
      <c r="H266" s="160"/>
      <c r="I266" s="160"/>
      <c r="J266" s="160"/>
      <c r="K266" s="160"/>
      <c r="L266" s="160"/>
      <c r="M266" s="160"/>
      <c r="N266" s="159"/>
      <c r="O266" s="159"/>
      <c r="P266" s="159"/>
      <c r="Q266" s="159"/>
      <c r="R266" s="160"/>
      <c r="S266" s="160"/>
      <c r="T266" s="160"/>
      <c r="U266" s="160"/>
      <c r="V266" s="160"/>
      <c r="W266" s="160"/>
      <c r="X266" s="160"/>
      <c r="Y266" s="160"/>
      <c r="Z266" s="150"/>
      <c r="AA266" s="150"/>
      <c r="AB266" s="150"/>
      <c r="AC266" s="150"/>
      <c r="AD266" s="150"/>
      <c r="AE266" s="150"/>
      <c r="AF266" s="150"/>
      <c r="AG266" s="150" t="s">
        <v>191</v>
      </c>
      <c r="AH266" s="150">
        <v>0</v>
      </c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">
      <c r="A267" s="169">
        <v>85</v>
      </c>
      <c r="B267" s="170" t="s">
        <v>502</v>
      </c>
      <c r="C267" s="185" t="s">
        <v>503</v>
      </c>
      <c r="D267" s="171" t="s">
        <v>184</v>
      </c>
      <c r="E267" s="172">
        <v>18.64499</v>
      </c>
      <c r="F267" s="173"/>
      <c r="G267" s="174">
        <f>ROUND(E267*F267,2)</f>
        <v>0</v>
      </c>
      <c r="H267" s="173"/>
      <c r="I267" s="174">
        <f>ROUND(E267*H267,2)</f>
        <v>0</v>
      </c>
      <c r="J267" s="173"/>
      <c r="K267" s="174">
        <f>ROUND(E267*J267,2)</f>
        <v>0</v>
      </c>
      <c r="L267" s="174">
        <v>21</v>
      </c>
      <c r="M267" s="174">
        <f>G267*(1+L267/100)</f>
        <v>0</v>
      </c>
      <c r="N267" s="172">
        <v>0</v>
      </c>
      <c r="O267" s="172">
        <f>ROUND(E267*N267,2)</f>
        <v>0</v>
      </c>
      <c r="P267" s="172">
        <v>0</v>
      </c>
      <c r="Q267" s="172">
        <f>ROUND(E267*P267,2)</f>
        <v>0</v>
      </c>
      <c r="R267" s="174" t="s">
        <v>267</v>
      </c>
      <c r="S267" s="174" t="s">
        <v>160</v>
      </c>
      <c r="T267" s="175" t="s">
        <v>160</v>
      </c>
      <c r="U267" s="160">
        <v>0.49</v>
      </c>
      <c r="V267" s="160">
        <f>ROUND(E267*U267,2)</f>
        <v>9.14</v>
      </c>
      <c r="W267" s="160"/>
      <c r="X267" s="160" t="s">
        <v>494</v>
      </c>
      <c r="Y267" s="160" t="s">
        <v>163</v>
      </c>
      <c r="Z267" s="150"/>
      <c r="AA267" s="150"/>
      <c r="AB267" s="150"/>
      <c r="AC267" s="150"/>
      <c r="AD267" s="150"/>
      <c r="AE267" s="150"/>
      <c r="AF267" s="150"/>
      <c r="AG267" s="150" t="s">
        <v>495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2" x14ac:dyDescent="0.2">
      <c r="A268" s="157"/>
      <c r="B268" s="158"/>
      <c r="C268" s="254" t="s">
        <v>504</v>
      </c>
      <c r="D268" s="255"/>
      <c r="E268" s="255"/>
      <c r="F268" s="255"/>
      <c r="G268" s="255"/>
      <c r="H268" s="160"/>
      <c r="I268" s="160"/>
      <c r="J268" s="160"/>
      <c r="K268" s="160"/>
      <c r="L268" s="160"/>
      <c r="M268" s="160"/>
      <c r="N268" s="159"/>
      <c r="O268" s="159"/>
      <c r="P268" s="159"/>
      <c r="Q268" s="159"/>
      <c r="R268" s="160"/>
      <c r="S268" s="160"/>
      <c r="T268" s="160"/>
      <c r="U268" s="160"/>
      <c r="V268" s="160"/>
      <c r="W268" s="160"/>
      <c r="X268" s="160"/>
      <c r="Y268" s="160"/>
      <c r="Z268" s="150"/>
      <c r="AA268" s="150"/>
      <c r="AB268" s="150"/>
      <c r="AC268" s="150"/>
      <c r="AD268" s="150"/>
      <c r="AE268" s="150"/>
      <c r="AF268" s="150"/>
      <c r="AG268" s="150" t="s">
        <v>166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2" x14ac:dyDescent="0.2">
      <c r="A269" s="157"/>
      <c r="B269" s="158"/>
      <c r="C269" s="194" t="s">
        <v>496</v>
      </c>
      <c r="D269" s="190"/>
      <c r="E269" s="191"/>
      <c r="F269" s="160"/>
      <c r="G269" s="160"/>
      <c r="H269" s="160"/>
      <c r="I269" s="160"/>
      <c r="J269" s="160"/>
      <c r="K269" s="160"/>
      <c r="L269" s="160"/>
      <c r="M269" s="160"/>
      <c r="N269" s="159"/>
      <c r="O269" s="159"/>
      <c r="P269" s="159"/>
      <c r="Q269" s="159"/>
      <c r="R269" s="160"/>
      <c r="S269" s="160"/>
      <c r="T269" s="160"/>
      <c r="U269" s="160"/>
      <c r="V269" s="160"/>
      <c r="W269" s="160"/>
      <c r="X269" s="160"/>
      <c r="Y269" s="160"/>
      <c r="Z269" s="150"/>
      <c r="AA269" s="150"/>
      <c r="AB269" s="150"/>
      <c r="AC269" s="150"/>
      <c r="AD269" s="150"/>
      <c r="AE269" s="150"/>
      <c r="AF269" s="150"/>
      <c r="AG269" s="150" t="s">
        <v>191</v>
      </c>
      <c r="AH269" s="150">
        <v>0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3" x14ac:dyDescent="0.2">
      <c r="A270" s="157"/>
      <c r="B270" s="158"/>
      <c r="C270" s="194" t="s">
        <v>497</v>
      </c>
      <c r="D270" s="190"/>
      <c r="E270" s="191"/>
      <c r="F270" s="160"/>
      <c r="G270" s="160"/>
      <c r="H270" s="160"/>
      <c r="I270" s="160"/>
      <c r="J270" s="160"/>
      <c r="K270" s="160"/>
      <c r="L270" s="160"/>
      <c r="M270" s="160"/>
      <c r="N270" s="159"/>
      <c r="O270" s="159"/>
      <c r="P270" s="159"/>
      <c r="Q270" s="159"/>
      <c r="R270" s="160"/>
      <c r="S270" s="160"/>
      <c r="T270" s="160"/>
      <c r="U270" s="160"/>
      <c r="V270" s="160"/>
      <c r="W270" s="160"/>
      <c r="X270" s="160"/>
      <c r="Y270" s="160"/>
      <c r="Z270" s="150"/>
      <c r="AA270" s="150"/>
      <c r="AB270" s="150"/>
      <c r="AC270" s="150"/>
      <c r="AD270" s="150"/>
      <c r="AE270" s="150"/>
      <c r="AF270" s="150"/>
      <c r="AG270" s="150" t="s">
        <v>191</v>
      </c>
      <c r="AH270" s="150">
        <v>0</v>
      </c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3" x14ac:dyDescent="0.2">
      <c r="A271" s="157"/>
      <c r="B271" s="158"/>
      <c r="C271" s="194" t="s">
        <v>498</v>
      </c>
      <c r="D271" s="190"/>
      <c r="E271" s="191">
        <v>18.64499</v>
      </c>
      <c r="F271" s="160"/>
      <c r="G271" s="160"/>
      <c r="H271" s="160"/>
      <c r="I271" s="160"/>
      <c r="J271" s="160"/>
      <c r="K271" s="160"/>
      <c r="L271" s="160"/>
      <c r="M271" s="160"/>
      <c r="N271" s="159"/>
      <c r="O271" s="159"/>
      <c r="P271" s="159"/>
      <c r="Q271" s="159"/>
      <c r="R271" s="160"/>
      <c r="S271" s="160"/>
      <c r="T271" s="160"/>
      <c r="U271" s="160"/>
      <c r="V271" s="160"/>
      <c r="W271" s="160"/>
      <c r="X271" s="160"/>
      <c r="Y271" s="160"/>
      <c r="Z271" s="150"/>
      <c r="AA271" s="150"/>
      <c r="AB271" s="150"/>
      <c r="AC271" s="150"/>
      <c r="AD271" s="150"/>
      <c r="AE271" s="150"/>
      <c r="AF271" s="150"/>
      <c r="AG271" s="150" t="s">
        <v>191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1" x14ac:dyDescent="0.2">
      <c r="A272" s="169">
        <v>86</v>
      </c>
      <c r="B272" s="170" t="s">
        <v>505</v>
      </c>
      <c r="C272" s="185" t="s">
        <v>506</v>
      </c>
      <c r="D272" s="171" t="s">
        <v>184</v>
      </c>
      <c r="E272" s="172">
        <v>261.0299</v>
      </c>
      <c r="F272" s="173"/>
      <c r="G272" s="174">
        <f>ROUND(E272*F272,2)</f>
        <v>0</v>
      </c>
      <c r="H272" s="173"/>
      <c r="I272" s="174">
        <f>ROUND(E272*H272,2)</f>
        <v>0</v>
      </c>
      <c r="J272" s="173"/>
      <c r="K272" s="174">
        <f>ROUND(E272*J272,2)</f>
        <v>0</v>
      </c>
      <c r="L272" s="174">
        <v>21</v>
      </c>
      <c r="M272" s="174">
        <f>G272*(1+L272/100)</f>
        <v>0</v>
      </c>
      <c r="N272" s="172">
        <v>0</v>
      </c>
      <c r="O272" s="172">
        <f>ROUND(E272*N272,2)</f>
        <v>0</v>
      </c>
      <c r="P272" s="172">
        <v>0</v>
      </c>
      <c r="Q272" s="172">
        <f>ROUND(E272*P272,2)</f>
        <v>0</v>
      </c>
      <c r="R272" s="174" t="s">
        <v>267</v>
      </c>
      <c r="S272" s="174" t="s">
        <v>160</v>
      </c>
      <c r="T272" s="175" t="s">
        <v>160</v>
      </c>
      <c r="U272" s="160">
        <v>0</v>
      </c>
      <c r="V272" s="160">
        <f>ROUND(E272*U272,2)</f>
        <v>0</v>
      </c>
      <c r="W272" s="160"/>
      <c r="X272" s="160" t="s">
        <v>494</v>
      </c>
      <c r="Y272" s="160" t="s">
        <v>163</v>
      </c>
      <c r="Z272" s="150"/>
      <c r="AA272" s="150"/>
      <c r="AB272" s="150"/>
      <c r="AC272" s="150"/>
      <c r="AD272" s="150"/>
      <c r="AE272" s="150"/>
      <c r="AF272" s="150"/>
      <c r="AG272" s="150" t="s">
        <v>495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2" x14ac:dyDescent="0.2">
      <c r="A273" s="157"/>
      <c r="B273" s="158"/>
      <c r="C273" s="194" t="s">
        <v>496</v>
      </c>
      <c r="D273" s="190"/>
      <c r="E273" s="191"/>
      <c r="F273" s="160"/>
      <c r="G273" s="160"/>
      <c r="H273" s="160"/>
      <c r="I273" s="160"/>
      <c r="J273" s="160"/>
      <c r="K273" s="160"/>
      <c r="L273" s="160"/>
      <c r="M273" s="160"/>
      <c r="N273" s="159"/>
      <c r="O273" s="159"/>
      <c r="P273" s="159"/>
      <c r="Q273" s="159"/>
      <c r="R273" s="160"/>
      <c r="S273" s="160"/>
      <c r="T273" s="160"/>
      <c r="U273" s="160"/>
      <c r="V273" s="160"/>
      <c r="W273" s="160"/>
      <c r="X273" s="160"/>
      <c r="Y273" s="160"/>
      <c r="Z273" s="150"/>
      <c r="AA273" s="150"/>
      <c r="AB273" s="150"/>
      <c r="AC273" s="150"/>
      <c r="AD273" s="150"/>
      <c r="AE273" s="150"/>
      <c r="AF273" s="150"/>
      <c r="AG273" s="150" t="s">
        <v>191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3" x14ac:dyDescent="0.2">
      <c r="A274" s="157"/>
      <c r="B274" s="158"/>
      <c r="C274" s="194" t="s">
        <v>497</v>
      </c>
      <c r="D274" s="190"/>
      <c r="E274" s="191"/>
      <c r="F274" s="160"/>
      <c r="G274" s="160"/>
      <c r="H274" s="160"/>
      <c r="I274" s="160"/>
      <c r="J274" s="160"/>
      <c r="K274" s="160"/>
      <c r="L274" s="160"/>
      <c r="M274" s="160"/>
      <c r="N274" s="159"/>
      <c r="O274" s="159"/>
      <c r="P274" s="159"/>
      <c r="Q274" s="159"/>
      <c r="R274" s="160"/>
      <c r="S274" s="160"/>
      <c r="T274" s="160"/>
      <c r="U274" s="160"/>
      <c r="V274" s="160"/>
      <c r="W274" s="160"/>
      <c r="X274" s="160"/>
      <c r="Y274" s="160"/>
      <c r="Z274" s="150"/>
      <c r="AA274" s="150"/>
      <c r="AB274" s="150"/>
      <c r="AC274" s="150"/>
      <c r="AD274" s="150"/>
      <c r="AE274" s="150"/>
      <c r="AF274" s="150"/>
      <c r="AG274" s="150" t="s">
        <v>191</v>
      </c>
      <c r="AH274" s="150">
        <v>0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3" x14ac:dyDescent="0.2">
      <c r="A275" s="157"/>
      <c r="B275" s="158"/>
      <c r="C275" s="194" t="s">
        <v>507</v>
      </c>
      <c r="D275" s="190"/>
      <c r="E275" s="191">
        <v>261.0299</v>
      </c>
      <c r="F275" s="160"/>
      <c r="G275" s="160"/>
      <c r="H275" s="160"/>
      <c r="I275" s="160"/>
      <c r="J275" s="160"/>
      <c r="K275" s="160"/>
      <c r="L275" s="160"/>
      <c r="M275" s="160"/>
      <c r="N275" s="159"/>
      <c r="O275" s="159"/>
      <c r="P275" s="159"/>
      <c r="Q275" s="159"/>
      <c r="R275" s="160"/>
      <c r="S275" s="160"/>
      <c r="T275" s="160"/>
      <c r="U275" s="160"/>
      <c r="V275" s="160"/>
      <c r="W275" s="160"/>
      <c r="X275" s="160"/>
      <c r="Y275" s="160"/>
      <c r="Z275" s="150"/>
      <c r="AA275" s="150"/>
      <c r="AB275" s="150"/>
      <c r="AC275" s="150"/>
      <c r="AD275" s="150"/>
      <c r="AE275" s="150"/>
      <c r="AF275" s="150"/>
      <c r="AG275" s="150" t="s">
        <v>191</v>
      </c>
      <c r="AH275" s="150">
        <v>0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">
      <c r="A276" s="169">
        <v>87</v>
      </c>
      <c r="B276" s="170" t="s">
        <v>508</v>
      </c>
      <c r="C276" s="185" t="s">
        <v>509</v>
      </c>
      <c r="D276" s="171" t="s">
        <v>184</v>
      </c>
      <c r="E276" s="172">
        <v>18.64499</v>
      </c>
      <c r="F276" s="173"/>
      <c r="G276" s="174">
        <f>ROUND(E276*F276,2)</f>
        <v>0</v>
      </c>
      <c r="H276" s="173"/>
      <c r="I276" s="174">
        <f>ROUND(E276*H276,2)</f>
        <v>0</v>
      </c>
      <c r="J276" s="173"/>
      <c r="K276" s="174">
        <f>ROUND(E276*J276,2)</f>
        <v>0</v>
      </c>
      <c r="L276" s="174">
        <v>21</v>
      </c>
      <c r="M276" s="174">
        <f>G276*(1+L276/100)</f>
        <v>0</v>
      </c>
      <c r="N276" s="172">
        <v>0</v>
      </c>
      <c r="O276" s="172">
        <f>ROUND(E276*N276,2)</f>
        <v>0</v>
      </c>
      <c r="P276" s="172">
        <v>0</v>
      </c>
      <c r="Q276" s="172">
        <f>ROUND(E276*P276,2)</f>
        <v>0</v>
      </c>
      <c r="R276" s="174" t="s">
        <v>267</v>
      </c>
      <c r="S276" s="174" t="s">
        <v>160</v>
      </c>
      <c r="T276" s="175" t="s">
        <v>160</v>
      </c>
      <c r="U276" s="160">
        <v>0.94199999999999995</v>
      </c>
      <c r="V276" s="160">
        <f>ROUND(E276*U276,2)</f>
        <v>17.559999999999999</v>
      </c>
      <c r="W276" s="160"/>
      <c r="X276" s="160" t="s">
        <v>494</v>
      </c>
      <c r="Y276" s="160" t="s">
        <v>163</v>
      </c>
      <c r="Z276" s="150"/>
      <c r="AA276" s="150"/>
      <c r="AB276" s="150"/>
      <c r="AC276" s="150"/>
      <c r="AD276" s="150"/>
      <c r="AE276" s="150"/>
      <c r="AF276" s="150"/>
      <c r="AG276" s="150" t="s">
        <v>495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2" x14ac:dyDescent="0.2">
      <c r="A277" s="157"/>
      <c r="B277" s="158"/>
      <c r="C277" s="254" t="s">
        <v>510</v>
      </c>
      <c r="D277" s="255"/>
      <c r="E277" s="255"/>
      <c r="F277" s="255"/>
      <c r="G277" s="255"/>
      <c r="H277" s="160"/>
      <c r="I277" s="160"/>
      <c r="J277" s="160"/>
      <c r="K277" s="160"/>
      <c r="L277" s="160"/>
      <c r="M277" s="160"/>
      <c r="N277" s="159"/>
      <c r="O277" s="159"/>
      <c r="P277" s="159"/>
      <c r="Q277" s="159"/>
      <c r="R277" s="160"/>
      <c r="S277" s="160"/>
      <c r="T277" s="160"/>
      <c r="U277" s="160"/>
      <c r="V277" s="160"/>
      <c r="W277" s="160"/>
      <c r="X277" s="160"/>
      <c r="Y277" s="160"/>
      <c r="Z277" s="150"/>
      <c r="AA277" s="150"/>
      <c r="AB277" s="150"/>
      <c r="AC277" s="150"/>
      <c r="AD277" s="150"/>
      <c r="AE277" s="150"/>
      <c r="AF277" s="150"/>
      <c r="AG277" s="150" t="s">
        <v>166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2" x14ac:dyDescent="0.2">
      <c r="A278" s="157"/>
      <c r="B278" s="158"/>
      <c r="C278" s="194" t="s">
        <v>496</v>
      </c>
      <c r="D278" s="190"/>
      <c r="E278" s="191"/>
      <c r="F278" s="160"/>
      <c r="G278" s="160"/>
      <c r="H278" s="160"/>
      <c r="I278" s="160"/>
      <c r="J278" s="160"/>
      <c r="K278" s="160"/>
      <c r="L278" s="160"/>
      <c r="M278" s="160"/>
      <c r="N278" s="159"/>
      <c r="O278" s="159"/>
      <c r="P278" s="159"/>
      <c r="Q278" s="159"/>
      <c r="R278" s="160"/>
      <c r="S278" s="160"/>
      <c r="T278" s="160"/>
      <c r="U278" s="160"/>
      <c r="V278" s="160"/>
      <c r="W278" s="160"/>
      <c r="X278" s="160"/>
      <c r="Y278" s="160"/>
      <c r="Z278" s="150"/>
      <c r="AA278" s="150"/>
      <c r="AB278" s="150"/>
      <c r="AC278" s="150"/>
      <c r="AD278" s="150"/>
      <c r="AE278" s="150"/>
      <c r="AF278" s="150"/>
      <c r="AG278" s="150" t="s">
        <v>191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3" x14ac:dyDescent="0.2">
      <c r="A279" s="157"/>
      <c r="B279" s="158"/>
      <c r="C279" s="194" t="s">
        <v>497</v>
      </c>
      <c r="D279" s="190"/>
      <c r="E279" s="191"/>
      <c r="F279" s="160"/>
      <c r="G279" s="160"/>
      <c r="H279" s="160"/>
      <c r="I279" s="160"/>
      <c r="J279" s="160"/>
      <c r="K279" s="160"/>
      <c r="L279" s="160"/>
      <c r="M279" s="160"/>
      <c r="N279" s="159"/>
      <c r="O279" s="159"/>
      <c r="P279" s="159"/>
      <c r="Q279" s="159"/>
      <c r="R279" s="160"/>
      <c r="S279" s="160"/>
      <c r="T279" s="160"/>
      <c r="U279" s="160"/>
      <c r="V279" s="160"/>
      <c r="W279" s="160"/>
      <c r="X279" s="160"/>
      <c r="Y279" s="160"/>
      <c r="Z279" s="150"/>
      <c r="AA279" s="150"/>
      <c r="AB279" s="150"/>
      <c r="AC279" s="150"/>
      <c r="AD279" s="150"/>
      <c r="AE279" s="150"/>
      <c r="AF279" s="150"/>
      <c r="AG279" s="150" t="s">
        <v>191</v>
      </c>
      <c r="AH279" s="150">
        <v>0</v>
      </c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3" x14ac:dyDescent="0.2">
      <c r="A280" s="157"/>
      <c r="B280" s="158"/>
      <c r="C280" s="194" t="s">
        <v>498</v>
      </c>
      <c r="D280" s="190"/>
      <c r="E280" s="191">
        <v>18.64499</v>
      </c>
      <c r="F280" s="160"/>
      <c r="G280" s="160"/>
      <c r="H280" s="160"/>
      <c r="I280" s="160"/>
      <c r="J280" s="160"/>
      <c r="K280" s="160"/>
      <c r="L280" s="160"/>
      <c r="M280" s="160"/>
      <c r="N280" s="159"/>
      <c r="O280" s="159"/>
      <c r="P280" s="159"/>
      <c r="Q280" s="159"/>
      <c r="R280" s="160"/>
      <c r="S280" s="160"/>
      <c r="T280" s="160"/>
      <c r="U280" s="160"/>
      <c r="V280" s="160"/>
      <c r="W280" s="160"/>
      <c r="X280" s="160"/>
      <c r="Y280" s="160"/>
      <c r="Z280" s="150"/>
      <c r="AA280" s="150"/>
      <c r="AB280" s="150"/>
      <c r="AC280" s="150"/>
      <c r="AD280" s="150"/>
      <c r="AE280" s="150"/>
      <c r="AF280" s="150"/>
      <c r="AG280" s="150" t="s">
        <v>191</v>
      </c>
      <c r="AH280" s="150">
        <v>0</v>
      </c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ht="22.5" outlineLevel="1" x14ac:dyDescent="0.2">
      <c r="A281" s="169">
        <v>88</v>
      </c>
      <c r="B281" s="170" t="s">
        <v>511</v>
      </c>
      <c r="C281" s="185" t="s">
        <v>512</v>
      </c>
      <c r="D281" s="171" t="s">
        <v>184</v>
      </c>
      <c r="E281" s="172">
        <v>149.15994000000001</v>
      </c>
      <c r="F281" s="173"/>
      <c r="G281" s="174">
        <f>ROUND(E281*F281,2)</f>
        <v>0</v>
      </c>
      <c r="H281" s="173"/>
      <c r="I281" s="174">
        <f>ROUND(E281*H281,2)</f>
        <v>0</v>
      </c>
      <c r="J281" s="173"/>
      <c r="K281" s="174">
        <f>ROUND(E281*J281,2)</f>
        <v>0</v>
      </c>
      <c r="L281" s="174">
        <v>21</v>
      </c>
      <c r="M281" s="174">
        <f>G281*(1+L281/100)</f>
        <v>0</v>
      </c>
      <c r="N281" s="172">
        <v>0</v>
      </c>
      <c r="O281" s="172">
        <f>ROUND(E281*N281,2)</f>
        <v>0</v>
      </c>
      <c r="P281" s="172">
        <v>0</v>
      </c>
      <c r="Q281" s="172">
        <f>ROUND(E281*P281,2)</f>
        <v>0</v>
      </c>
      <c r="R281" s="174" t="s">
        <v>267</v>
      </c>
      <c r="S281" s="174" t="s">
        <v>160</v>
      </c>
      <c r="T281" s="175" t="s">
        <v>160</v>
      </c>
      <c r="U281" s="160">
        <v>0.11</v>
      </c>
      <c r="V281" s="160">
        <f>ROUND(E281*U281,2)</f>
        <v>16.41</v>
      </c>
      <c r="W281" s="160"/>
      <c r="X281" s="160" t="s">
        <v>494</v>
      </c>
      <c r="Y281" s="160" t="s">
        <v>163</v>
      </c>
      <c r="Z281" s="150"/>
      <c r="AA281" s="150"/>
      <c r="AB281" s="150"/>
      <c r="AC281" s="150"/>
      <c r="AD281" s="150"/>
      <c r="AE281" s="150"/>
      <c r="AF281" s="150"/>
      <c r="AG281" s="150" t="s">
        <v>495</v>
      </c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2" x14ac:dyDescent="0.2">
      <c r="A282" s="157"/>
      <c r="B282" s="158"/>
      <c r="C282" s="194" t="s">
        <v>496</v>
      </c>
      <c r="D282" s="190"/>
      <c r="E282" s="191"/>
      <c r="F282" s="160"/>
      <c r="G282" s="160"/>
      <c r="H282" s="160"/>
      <c r="I282" s="160"/>
      <c r="J282" s="160"/>
      <c r="K282" s="160"/>
      <c r="L282" s="160"/>
      <c r="M282" s="160"/>
      <c r="N282" s="159"/>
      <c r="O282" s="159"/>
      <c r="P282" s="159"/>
      <c r="Q282" s="159"/>
      <c r="R282" s="160"/>
      <c r="S282" s="160"/>
      <c r="T282" s="160"/>
      <c r="U282" s="160"/>
      <c r="V282" s="160"/>
      <c r="W282" s="160"/>
      <c r="X282" s="160"/>
      <c r="Y282" s="160"/>
      <c r="Z282" s="150"/>
      <c r="AA282" s="150"/>
      <c r="AB282" s="150"/>
      <c r="AC282" s="150"/>
      <c r="AD282" s="150"/>
      <c r="AE282" s="150"/>
      <c r="AF282" s="150"/>
      <c r="AG282" s="150" t="s">
        <v>191</v>
      </c>
      <c r="AH282" s="150">
        <v>0</v>
      </c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3" x14ac:dyDescent="0.2">
      <c r="A283" s="157"/>
      <c r="B283" s="158"/>
      <c r="C283" s="194" t="s">
        <v>497</v>
      </c>
      <c r="D283" s="190"/>
      <c r="E283" s="191"/>
      <c r="F283" s="160"/>
      <c r="G283" s="160"/>
      <c r="H283" s="160"/>
      <c r="I283" s="160"/>
      <c r="J283" s="160"/>
      <c r="K283" s="160"/>
      <c r="L283" s="160"/>
      <c r="M283" s="160"/>
      <c r="N283" s="159"/>
      <c r="O283" s="159"/>
      <c r="P283" s="159"/>
      <c r="Q283" s="159"/>
      <c r="R283" s="160"/>
      <c r="S283" s="160"/>
      <c r="T283" s="160"/>
      <c r="U283" s="160"/>
      <c r="V283" s="160"/>
      <c r="W283" s="160"/>
      <c r="X283" s="160"/>
      <c r="Y283" s="160"/>
      <c r="Z283" s="150"/>
      <c r="AA283" s="150"/>
      <c r="AB283" s="150"/>
      <c r="AC283" s="150"/>
      <c r="AD283" s="150"/>
      <c r="AE283" s="150"/>
      <c r="AF283" s="150"/>
      <c r="AG283" s="150" t="s">
        <v>191</v>
      </c>
      <c r="AH283" s="150">
        <v>0</v>
      </c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3" x14ac:dyDescent="0.2">
      <c r="A284" s="157"/>
      <c r="B284" s="158"/>
      <c r="C284" s="194" t="s">
        <v>513</v>
      </c>
      <c r="D284" s="190"/>
      <c r="E284" s="191">
        <v>149.15994000000001</v>
      </c>
      <c r="F284" s="160"/>
      <c r="G284" s="160"/>
      <c r="H284" s="160"/>
      <c r="I284" s="160"/>
      <c r="J284" s="160"/>
      <c r="K284" s="160"/>
      <c r="L284" s="160"/>
      <c r="M284" s="160"/>
      <c r="N284" s="159"/>
      <c r="O284" s="159"/>
      <c r="P284" s="159"/>
      <c r="Q284" s="159"/>
      <c r="R284" s="160"/>
      <c r="S284" s="160"/>
      <c r="T284" s="160"/>
      <c r="U284" s="160"/>
      <c r="V284" s="160"/>
      <c r="W284" s="160"/>
      <c r="X284" s="160"/>
      <c r="Y284" s="160"/>
      <c r="Z284" s="150"/>
      <c r="AA284" s="150"/>
      <c r="AB284" s="150"/>
      <c r="AC284" s="150"/>
      <c r="AD284" s="150"/>
      <c r="AE284" s="150"/>
      <c r="AF284" s="150"/>
      <c r="AG284" s="150" t="s">
        <v>191</v>
      </c>
      <c r="AH284" s="150">
        <v>0</v>
      </c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">
      <c r="A285" s="169">
        <v>89</v>
      </c>
      <c r="B285" s="170" t="s">
        <v>514</v>
      </c>
      <c r="C285" s="185" t="s">
        <v>515</v>
      </c>
      <c r="D285" s="171" t="s">
        <v>184</v>
      </c>
      <c r="E285" s="172">
        <v>18.64499</v>
      </c>
      <c r="F285" s="173"/>
      <c r="G285" s="174">
        <f>ROUND(E285*F285,2)</f>
        <v>0</v>
      </c>
      <c r="H285" s="173"/>
      <c r="I285" s="174">
        <f>ROUND(E285*H285,2)</f>
        <v>0</v>
      </c>
      <c r="J285" s="173"/>
      <c r="K285" s="174">
        <f>ROUND(E285*J285,2)</f>
        <v>0</v>
      </c>
      <c r="L285" s="174">
        <v>21</v>
      </c>
      <c r="M285" s="174">
        <f>G285*(1+L285/100)</f>
        <v>0</v>
      </c>
      <c r="N285" s="172">
        <v>0</v>
      </c>
      <c r="O285" s="172">
        <f>ROUND(E285*N285,2)</f>
        <v>0</v>
      </c>
      <c r="P285" s="172">
        <v>0</v>
      </c>
      <c r="Q285" s="172">
        <f>ROUND(E285*P285,2)</f>
        <v>0</v>
      </c>
      <c r="R285" s="174" t="s">
        <v>267</v>
      </c>
      <c r="S285" s="174" t="s">
        <v>516</v>
      </c>
      <c r="T285" s="175" t="s">
        <v>516</v>
      </c>
      <c r="U285" s="160">
        <v>0</v>
      </c>
      <c r="V285" s="160">
        <f>ROUND(E285*U285,2)</f>
        <v>0</v>
      </c>
      <c r="W285" s="160"/>
      <c r="X285" s="160" t="s">
        <v>494</v>
      </c>
      <c r="Y285" s="160" t="s">
        <v>163</v>
      </c>
      <c r="Z285" s="150"/>
      <c r="AA285" s="150"/>
      <c r="AB285" s="150"/>
      <c r="AC285" s="150"/>
      <c r="AD285" s="150"/>
      <c r="AE285" s="150"/>
      <c r="AF285" s="150"/>
      <c r="AG285" s="150" t="s">
        <v>495</v>
      </c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2" x14ac:dyDescent="0.2">
      <c r="A286" s="157"/>
      <c r="B286" s="158"/>
      <c r="C286" s="194" t="s">
        <v>496</v>
      </c>
      <c r="D286" s="190"/>
      <c r="E286" s="191"/>
      <c r="F286" s="160"/>
      <c r="G286" s="160"/>
      <c r="H286" s="160"/>
      <c r="I286" s="160"/>
      <c r="J286" s="160"/>
      <c r="K286" s="160"/>
      <c r="L286" s="160"/>
      <c r="M286" s="160"/>
      <c r="N286" s="159"/>
      <c r="O286" s="159"/>
      <c r="P286" s="159"/>
      <c r="Q286" s="159"/>
      <c r="R286" s="160"/>
      <c r="S286" s="160"/>
      <c r="T286" s="160"/>
      <c r="U286" s="160"/>
      <c r="V286" s="160"/>
      <c r="W286" s="160"/>
      <c r="X286" s="160"/>
      <c r="Y286" s="160"/>
      <c r="Z286" s="150"/>
      <c r="AA286" s="150"/>
      <c r="AB286" s="150"/>
      <c r="AC286" s="150"/>
      <c r="AD286" s="150"/>
      <c r="AE286" s="150"/>
      <c r="AF286" s="150"/>
      <c r="AG286" s="150" t="s">
        <v>191</v>
      </c>
      <c r="AH286" s="150">
        <v>0</v>
      </c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3" x14ac:dyDescent="0.2">
      <c r="A287" s="157"/>
      <c r="B287" s="158"/>
      <c r="C287" s="194" t="s">
        <v>497</v>
      </c>
      <c r="D287" s="190"/>
      <c r="E287" s="191"/>
      <c r="F287" s="160"/>
      <c r="G287" s="160"/>
      <c r="H287" s="160"/>
      <c r="I287" s="160"/>
      <c r="J287" s="160"/>
      <c r="K287" s="160"/>
      <c r="L287" s="160"/>
      <c r="M287" s="160"/>
      <c r="N287" s="159"/>
      <c r="O287" s="159"/>
      <c r="P287" s="159"/>
      <c r="Q287" s="159"/>
      <c r="R287" s="160"/>
      <c r="S287" s="160"/>
      <c r="T287" s="160"/>
      <c r="U287" s="160"/>
      <c r="V287" s="160"/>
      <c r="W287" s="160"/>
      <c r="X287" s="160"/>
      <c r="Y287" s="160"/>
      <c r="Z287" s="150"/>
      <c r="AA287" s="150"/>
      <c r="AB287" s="150"/>
      <c r="AC287" s="150"/>
      <c r="AD287" s="150"/>
      <c r="AE287" s="150"/>
      <c r="AF287" s="150"/>
      <c r="AG287" s="150" t="s">
        <v>191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3" x14ac:dyDescent="0.2">
      <c r="A288" s="157"/>
      <c r="B288" s="158"/>
      <c r="C288" s="194" t="s">
        <v>498</v>
      </c>
      <c r="D288" s="190"/>
      <c r="E288" s="191">
        <v>18.64499</v>
      </c>
      <c r="F288" s="160"/>
      <c r="G288" s="160"/>
      <c r="H288" s="160"/>
      <c r="I288" s="160"/>
      <c r="J288" s="160"/>
      <c r="K288" s="160"/>
      <c r="L288" s="160"/>
      <c r="M288" s="160"/>
      <c r="N288" s="159"/>
      <c r="O288" s="159"/>
      <c r="P288" s="159"/>
      <c r="Q288" s="159"/>
      <c r="R288" s="160"/>
      <c r="S288" s="160"/>
      <c r="T288" s="160"/>
      <c r="U288" s="160"/>
      <c r="V288" s="160"/>
      <c r="W288" s="160"/>
      <c r="X288" s="160"/>
      <c r="Y288" s="160"/>
      <c r="Z288" s="150"/>
      <c r="AA288" s="150"/>
      <c r="AB288" s="150"/>
      <c r="AC288" s="150"/>
      <c r="AD288" s="150"/>
      <c r="AE288" s="150"/>
      <c r="AF288" s="150"/>
      <c r="AG288" s="150" t="s">
        <v>191</v>
      </c>
      <c r="AH288" s="150">
        <v>0</v>
      </c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33" x14ac:dyDescent="0.2">
      <c r="A289" s="3"/>
      <c r="B289" s="4"/>
      <c r="C289" s="187"/>
      <c r="D289" s="6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AE289">
        <v>12</v>
      </c>
      <c r="AF289">
        <v>21</v>
      </c>
      <c r="AG289" t="s">
        <v>141</v>
      </c>
    </row>
    <row r="290" spans="1:33" x14ac:dyDescent="0.2">
      <c r="A290" s="153"/>
      <c r="B290" s="154" t="s">
        <v>29</v>
      </c>
      <c r="C290" s="188"/>
      <c r="D290" s="155"/>
      <c r="E290" s="156"/>
      <c r="F290" s="156"/>
      <c r="G290" s="168">
        <f>G8+G17+G41+G54+G58+G63+G102+G108+G131+G140+G147+G162+G185+G202+G237+G241+G258</f>
        <v>0</v>
      </c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AE290">
        <f>SUMIF(L7:L288,AE289,G7:G288)</f>
        <v>0</v>
      </c>
      <c r="AF290">
        <f>SUMIF(L7:L288,AF289,G7:G288)</f>
        <v>0</v>
      </c>
      <c r="AG290" t="s">
        <v>179</v>
      </c>
    </row>
    <row r="291" spans="1:33" x14ac:dyDescent="0.2">
      <c r="C291" s="189"/>
      <c r="D291" s="10"/>
      <c r="AG291" t="s">
        <v>180</v>
      </c>
    </row>
    <row r="292" spans="1:33" x14ac:dyDescent="0.2">
      <c r="D292" s="10"/>
    </row>
    <row r="293" spans="1:33" x14ac:dyDescent="0.2">
      <c r="D293" s="10"/>
    </row>
    <row r="294" spans="1:33" x14ac:dyDescent="0.2">
      <c r="D294" s="10"/>
    </row>
    <row r="295" spans="1:33" x14ac:dyDescent="0.2">
      <c r="D295" s="10"/>
    </row>
    <row r="296" spans="1:33" x14ac:dyDescent="0.2">
      <c r="D296" s="10"/>
    </row>
    <row r="297" spans="1:33" x14ac:dyDescent="0.2">
      <c r="D297" s="10"/>
    </row>
    <row r="298" spans="1:33" x14ac:dyDescent="0.2">
      <c r="D298" s="10"/>
    </row>
    <row r="299" spans="1:33" x14ac:dyDescent="0.2">
      <c r="D299" s="10"/>
    </row>
    <row r="300" spans="1:33" x14ac:dyDescent="0.2">
      <c r="D300" s="10"/>
    </row>
    <row r="301" spans="1:33" x14ac:dyDescent="0.2">
      <c r="D301" s="10"/>
    </row>
    <row r="302" spans="1:33" x14ac:dyDescent="0.2">
      <c r="D302" s="10"/>
    </row>
    <row r="303" spans="1:33" x14ac:dyDescent="0.2">
      <c r="D303" s="10"/>
    </row>
    <row r="304" spans="1:33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Nu3vnZO7CrTN7sh6qqtYQrP2nO7WOSC0ZRUeoi0v1Z/rtJsaADMvzINJ/A7Minxp3dfutIlo21S1yYkFt/ecg==" saltValue="O4a3kr+jwBl8Pb8pDKhyeg==" spinCount="100000" sheet="1" formatRows="0"/>
  <mergeCells count="41">
    <mergeCell ref="C28:G28"/>
    <mergeCell ref="A1:G1"/>
    <mergeCell ref="C2:G2"/>
    <mergeCell ref="C3:G3"/>
    <mergeCell ref="C4:G4"/>
    <mergeCell ref="C10:G10"/>
    <mergeCell ref="C13:G13"/>
    <mergeCell ref="C15:G15"/>
    <mergeCell ref="C19:G19"/>
    <mergeCell ref="C22:G22"/>
    <mergeCell ref="C26:G26"/>
    <mergeCell ref="C27:G27"/>
    <mergeCell ref="C111:G111"/>
    <mergeCell ref="C29:G29"/>
    <mergeCell ref="C65:G65"/>
    <mergeCell ref="C68:G68"/>
    <mergeCell ref="C71:G71"/>
    <mergeCell ref="C77:G77"/>
    <mergeCell ref="C80:G80"/>
    <mergeCell ref="C83:G83"/>
    <mergeCell ref="C90:G90"/>
    <mergeCell ref="C91:G91"/>
    <mergeCell ref="C94:G94"/>
    <mergeCell ref="C104:G104"/>
    <mergeCell ref="C204:G204"/>
    <mergeCell ref="C127:G127"/>
    <mergeCell ref="C133:G133"/>
    <mergeCell ref="C142:G142"/>
    <mergeCell ref="C149:G149"/>
    <mergeCell ref="C151:G151"/>
    <mergeCell ref="C153:G153"/>
    <mergeCell ref="C158:G158"/>
    <mergeCell ref="C168:G168"/>
    <mergeCell ref="C181:G181"/>
    <mergeCell ref="C191:G191"/>
    <mergeCell ref="C198:G198"/>
    <mergeCell ref="C212:G212"/>
    <mergeCell ref="C223:G223"/>
    <mergeCell ref="C239:G239"/>
    <mergeCell ref="C268:G268"/>
    <mergeCell ref="C277:G277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EF392-DA2F-4C88-86E6-59790CB428F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6" t="s">
        <v>181</v>
      </c>
      <c r="B1" s="256"/>
      <c r="C1" s="256"/>
      <c r="D1" s="256"/>
      <c r="E1" s="256"/>
      <c r="F1" s="256"/>
      <c r="G1" s="256"/>
      <c r="AG1" t="s">
        <v>126</v>
      </c>
    </row>
    <row r="2" spans="1:60" ht="25.15" customHeight="1" x14ac:dyDescent="0.2">
      <c r="A2" s="49" t="s">
        <v>7</v>
      </c>
      <c r="B2" s="48" t="s">
        <v>43</v>
      </c>
      <c r="C2" s="257" t="s">
        <v>44</v>
      </c>
      <c r="D2" s="258"/>
      <c r="E2" s="258"/>
      <c r="F2" s="258"/>
      <c r="G2" s="259"/>
      <c r="AG2" t="s">
        <v>127</v>
      </c>
    </row>
    <row r="3" spans="1:60" ht="25.15" customHeight="1" x14ac:dyDescent="0.2">
      <c r="A3" s="49" t="s">
        <v>8</v>
      </c>
      <c r="B3" s="48" t="s">
        <v>61</v>
      </c>
      <c r="C3" s="257" t="s">
        <v>62</v>
      </c>
      <c r="D3" s="258"/>
      <c r="E3" s="258"/>
      <c r="F3" s="258"/>
      <c r="G3" s="259"/>
      <c r="AC3" s="124" t="s">
        <v>127</v>
      </c>
      <c r="AG3" t="s">
        <v>131</v>
      </c>
    </row>
    <row r="4" spans="1:60" ht="25.15" customHeight="1" x14ac:dyDescent="0.2">
      <c r="A4" s="143" t="s">
        <v>9</v>
      </c>
      <c r="B4" s="144" t="s">
        <v>65</v>
      </c>
      <c r="C4" s="260" t="s">
        <v>66</v>
      </c>
      <c r="D4" s="261"/>
      <c r="E4" s="261"/>
      <c r="F4" s="261"/>
      <c r="G4" s="262"/>
      <c r="AG4" t="s">
        <v>132</v>
      </c>
    </row>
    <row r="5" spans="1:60" x14ac:dyDescent="0.2">
      <c r="D5" s="10"/>
    </row>
    <row r="6" spans="1:60" ht="38.25" x14ac:dyDescent="0.2">
      <c r="A6" s="146" t="s">
        <v>133</v>
      </c>
      <c r="B6" s="148" t="s">
        <v>134</v>
      </c>
      <c r="C6" s="148" t="s">
        <v>135</v>
      </c>
      <c r="D6" s="147" t="s">
        <v>136</v>
      </c>
      <c r="E6" s="146" t="s">
        <v>137</v>
      </c>
      <c r="F6" s="145" t="s">
        <v>138</v>
      </c>
      <c r="G6" s="146" t="s">
        <v>29</v>
      </c>
      <c r="H6" s="149" t="s">
        <v>30</v>
      </c>
      <c r="I6" s="149" t="s">
        <v>139</v>
      </c>
      <c r="J6" s="149" t="s">
        <v>31</v>
      </c>
      <c r="K6" s="149" t="s">
        <v>140</v>
      </c>
      <c r="L6" s="149" t="s">
        <v>141</v>
      </c>
      <c r="M6" s="149" t="s">
        <v>142</v>
      </c>
      <c r="N6" s="149" t="s">
        <v>143</v>
      </c>
      <c r="O6" s="149" t="s">
        <v>144</v>
      </c>
      <c r="P6" s="149" t="s">
        <v>145</v>
      </c>
      <c r="Q6" s="149" t="s">
        <v>146</v>
      </c>
      <c r="R6" s="149" t="s">
        <v>147</v>
      </c>
      <c r="S6" s="149" t="s">
        <v>148</v>
      </c>
      <c r="T6" s="149" t="s">
        <v>149</v>
      </c>
      <c r="U6" s="149" t="s">
        <v>150</v>
      </c>
      <c r="V6" s="149" t="s">
        <v>151</v>
      </c>
      <c r="W6" s="149" t="s">
        <v>152</v>
      </c>
      <c r="X6" s="149" t="s">
        <v>153</v>
      </c>
      <c r="Y6" s="149" t="s">
        <v>154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155</v>
      </c>
      <c r="B8" s="163" t="s">
        <v>96</v>
      </c>
      <c r="C8" s="184" t="s">
        <v>97</v>
      </c>
      <c r="D8" s="164"/>
      <c r="E8" s="165"/>
      <c r="F8" s="166"/>
      <c r="G8" s="166">
        <f>SUMIF(AG9:AG9,"&lt;&gt;NOR",G9:G9)</f>
        <v>0</v>
      </c>
      <c r="H8" s="166"/>
      <c r="I8" s="166">
        <f>SUM(I9:I9)</f>
        <v>0</v>
      </c>
      <c r="J8" s="166"/>
      <c r="K8" s="166">
        <f>SUM(K9:K9)</f>
        <v>0</v>
      </c>
      <c r="L8" s="166"/>
      <c r="M8" s="166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6"/>
      <c r="S8" s="166"/>
      <c r="T8" s="167"/>
      <c r="U8" s="161"/>
      <c r="V8" s="161">
        <f>SUM(V9:V9)</f>
        <v>0</v>
      </c>
      <c r="W8" s="161"/>
      <c r="X8" s="161"/>
      <c r="Y8" s="161"/>
      <c r="AG8" t="s">
        <v>156</v>
      </c>
    </row>
    <row r="9" spans="1:60" outlineLevel="1" x14ac:dyDescent="0.2">
      <c r="A9" s="177">
        <v>1</v>
      </c>
      <c r="B9" s="178" t="s">
        <v>96</v>
      </c>
      <c r="C9" s="186" t="s">
        <v>518</v>
      </c>
      <c r="D9" s="179" t="s">
        <v>519</v>
      </c>
      <c r="E9" s="180">
        <v>1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21</v>
      </c>
      <c r="M9" s="182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2"/>
      <c r="S9" s="182" t="s">
        <v>178</v>
      </c>
      <c r="T9" s="183" t="s">
        <v>161</v>
      </c>
      <c r="U9" s="160">
        <v>0</v>
      </c>
      <c r="V9" s="160">
        <f>ROUND(E9*U9,2)</f>
        <v>0</v>
      </c>
      <c r="W9" s="160"/>
      <c r="X9" s="160" t="s">
        <v>186</v>
      </c>
      <c r="Y9" s="160" t="s">
        <v>163</v>
      </c>
      <c r="Z9" s="150"/>
      <c r="AA9" s="150"/>
      <c r="AB9" s="150"/>
      <c r="AC9" s="150"/>
      <c r="AD9" s="150"/>
      <c r="AE9" s="150"/>
      <c r="AF9" s="150"/>
      <c r="AG9" s="150" t="s">
        <v>187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62" t="s">
        <v>155</v>
      </c>
      <c r="B10" s="163" t="s">
        <v>98</v>
      </c>
      <c r="C10" s="184" t="s">
        <v>99</v>
      </c>
      <c r="D10" s="164"/>
      <c r="E10" s="165"/>
      <c r="F10" s="166"/>
      <c r="G10" s="166">
        <f>SUMIF(AG11:AG11,"&lt;&gt;NOR",G11:G11)</f>
        <v>0</v>
      </c>
      <c r="H10" s="166"/>
      <c r="I10" s="166">
        <f>SUM(I11:I11)</f>
        <v>0</v>
      </c>
      <c r="J10" s="166"/>
      <c r="K10" s="166">
        <f>SUM(K11:K11)</f>
        <v>0</v>
      </c>
      <c r="L10" s="166"/>
      <c r="M10" s="166">
        <f>SUM(M11:M11)</f>
        <v>0</v>
      </c>
      <c r="N10" s="165"/>
      <c r="O10" s="165">
        <f>SUM(O11:O11)</f>
        <v>0</v>
      </c>
      <c r="P10" s="165"/>
      <c r="Q10" s="165">
        <f>SUM(Q11:Q11)</f>
        <v>0</v>
      </c>
      <c r="R10" s="166"/>
      <c r="S10" s="166"/>
      <c r="T10" s="167"/>
      <c r="U10" s="161"/>
      <c r="V10" s="161">
        <f>SUM(V11:V11)</f>
        <v>0</v>
      </c>
      <c r="W10" s="161"/>
      <c r="X10" s="161"/>
      <c r="Y10" s="161"/>
      <c r="AG10" t="s">
        <v>156</v>
      </c>
    </row>
    <row r="11" spans="1:60" ht="33.75" outlineLevel="1" x14ac:dyDescent="0.2">
      <c r="A11" s="177">
        <v>2</v>
      </c>
      <c r="B11" s="178" t="s">
        <v>98</v>
      </c>
      <c r="C11" s="186" t="s">
        <v>520</v>
      </c>
      <c r="D11" s="179" t="s">
        <v>519</v>
      </c>
      <c r="E11" s="180">
        <v>1</v>
      </c>
      <c r="F11" s="181"/>
      <c r="G11" s="182">
        <f>ROUND(E11*F11,2)</f>
        <v>0</v>
      </c>
      <c r="H11" s="181"/>
      <c r="I11" s="182">
        <f>ROUND(E11*H11,2)</f>
        <v>0</v>
      </c>
      <c r="J11" s="181"/>
      <c r="K11" s="182">
        <f>ROUND(E11*J11,2)</f>
        <v>0</v>
      </c>
      <c r="L11" s="182">
        <v>21</v>
      </c>
      <c r="M11" s="182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2"/>
      <c r="S11" s="182" t="s">
        <v>178</v>
      </c>
      <c r="T11" s="183" t="s">
        <v>161</v>
      </c>
      <c r="U11" s="160">
        <v>0</v>
      </c>
      <c r="V11" s="160">
        <f>ROUND(E11*U11,2)</f>
        <v>0</v>
      </c>
      <c r="W11" s="160"/>
      <c r="X11" s="160" t="s">
        <v>351</v>
      </c>
      <c r="Y11" s="160" t="s">
        <v>163</v>
      </c>
      <c r="Z11" s="150"/>
      <c r="AA11" s="150"/>
      <c r="AB11" s="150"/>
      <c r="AC11" s="150"/>
      <c r="AD11" s="150"/>
      <c r="AE11" s="150"/>
      <c r="AF11" s="150"/>
      <c r="AG11" s="150" t="s">
        <v>352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2" t="s">
        <v>155</v>
      </c>
      <c r="B12" s="163" t="s">
        <v>116</v>
      </c>
      <c r="C12" s="184" t="s">
        <v>117</v>
      </c>
      <c r="D12" s="164"/>
      <c r="E12" s="165"/>
      <c r="F12" s="166"/>
      <c r="G12" s="166">
        <f>SUMIF(AG13:AG13,"&lt;&gt;NOR",G13:G13)</f>
        <v>0</v>
      </c>
      <c r="H12" s="166"/>
      <c r="I12" s="166">
        <f>SUM(I13:I13)</f>
        <v>0</v>
      </c>
      <c r="J12" s="166"/>
      <c r="K12" s="166">
        <f>SUM(K13:K13)</f>
        <v>0</v>
      </c>
      <c r="L12" s="166"/>
      <c r="M12" s="166">
        <f>SUM(M13:M13)</f>
        <v>0</v>
      </c>
      <c r="N12" s="165"/>
      <c r="O12" s="165">
        <f>SUM(O13:O13)</f>
        <v>0</v>
      </c>
      <c r="P12" s="165"/>
      <c r="Q12" s="165">
        <f>SUM(Q13:Q13)</f>
        <v>0</v>
      </c>
      <c r="R12" s="166"/>
      <c r="S12" s="166"/>
      <c r="T12" s="167"/>
      <c r="U12" s="161"/>
      <c r="V12" s="161">
        <f>SUM(V13:V13)</f>
        <v>0</v>
      </c>
      <c r="W12" s="161"/>
      <c r="X12" s="161"/>
      <c r="Y12" s="161"/>
      <c r="AG12" t="s">
        <v>156</v>
      </c>
    </row>
    <row r="13" spans="1:60" outlineLevel="1" x14ac:dyDescent="0.2">
      <c r="A13" s="177">
        <v>3</v>
      </c>
      <c r="B13" s="178" t="s">
        <v>521</v>
      </c>
      <c r="C13" s="186" t="s">
        <v>522</v>
      </c>
      <c r="D13" s="179" t="s">
        <v>519</v>
      </c>
      <c r="E13" s="180">
        <v>1</v>
      </c>
      <c r="F13" s="181"/>
      <c r="G13" s="182">
        <f>ROUND(E13*F13,2)</f>
        <v>0</v>
      </c>
      <c r="H13" s="181"/>
      <c r="I13" s="182">
        <f>ROUND(E13*H13,2)</f>
        <v>0</v>
      </c>
      <c r="J13" s="181"/>
      <c r="K13" s="182">
        <f>ROUND(E13*J13,2)</f>
        <v>0</v>
      </c>
      <c r="L13" s="182">
        <v>21</v>
      </c>
      <c r="M13" s="182">
        <f>G13*(1+L13/100)</f>
        <v>0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2"/>
      <c r="S13" s="182" t="s">
        <v>178</v>
      </c>
      <c r="T13" s="183" t="s">
        <v>161</v>
      </c>
      <c r="U13" s="160">
        <v>0</v>
      </c>
      <c r="V13" s="160">
        <f>ROUND(E13*U13,2)</f>
        <v>0</v>
      </c>
      <c r="W13" s="160"/>
      <c r="X13" s="160" t="s">
        <v>186</v>
      </c>
      <c r="Y13" s="160" t="s">
        <v>163</v>
      </c>
      <c r="Z13" s="150"/>
      <c r="AA13" s="150"/>
      <c r="AB13" s="150"/>
      <c r="AC13" s="150"/>
      <c r="AD13" s="150"/>
      <c r="AE13" s="150"/>
      <c r="AF13" s="150"/>
      <c r="AG13" s="150" t="s">
        <v>187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">
      <c r="A14" s="162" t="s">
        <v>155</v>
      </c>
      <c r="B14" s="163" t="s">
        <v>118</v>
      </c>
      <c r="C14" s="184" t="s">
        <v>119</v>
      </c>
      <c r="D14" s="164"/>
      <c r="E14" s="165"/>
      <c r="F14" s="166"/>
      <c r="G14" s="166">
        <f>SUMIF(AG15:AG15,"&lt;&gt;NOR",G15:G15)</f>
        <v>0</v>
      </c>
      <c r="H14" s="166"/>
      <c r="I14" s="166">
        <f>SUM(I15:I15)</f>
        <v>0</v>
      </c>
      <c r="J14" s="166"/>
      <c r="K14" s="166">
        <f>SUM(K15:K15)</f>
        <v>0</v>
      </c>
      <c r="L14" s="166"/>
      <c r="M14" s="166">
        <f>SUM(M15:M15)</f>
        <v>0</v>
      </c>
      <c r="N14" s="165"/>
      <c r="O14" s="165">
        <f>SUM(O15:O15)</f>
        <v>0</v>
      </c>
      <c r="P14" s="165"/>
      <c r="Q14" s="165">
        <f>SUM(Q15:Q15)</f>
        <v>0</v>
      </c>
      <c r="R14" s="166"/>
      <c r="S14" s="166"/>
      <c r="T14" s="167"/>
      <c r="U14" s="161"/>
      <c r="V14" s="161">
        <f>SUM(V15:V15)</f>
        <v>0</v>
      </c>
      <c r="W14" s="161"/>
      <c r="X14" s="161"/>
      <c r="Y14" s="161"/>
      <c r="AG14" t="s">
        <v>156</v>
      </c>
    </row>
    <row r="15" spans="1:60" outlineLevel="1" x14ac:dyDescent="0.2">
      <c r="A15" s="169">
        <v>4</v>
      </c>
      <c r="B15" s="170" t="s">
        <v>523</v>
      </c>
      <c r="C15" s="185" t="s">
        <v>524</v>
      </c>
      <c r="D15" s="171" t="s">
        <v>519</v>
      </c>
      <c r="E15" s="172">
        <v>1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2">
        <v>0</v>
      </c>
      <c r="O15" s="172">
        <f>ROUND(E15*N15,2)</f>
        <v>0</v>
      </c>
      <c r="P15" s="172">
        <v>0</v>
      </c>
      <c r="Q15" s="172">
        <f>ROUND(E15*P15,2)</f>
        <v>0</v>
      </c>
      <c r="R15" s="174"/>
      <c r="S15" s="174" t="s">
        <v>178</v>
      </c>
      <c r="T15" s="175" t="s">
        <v>161</v>
      </c>
      <c r="U15" s="160">
        <v>0</v>
      </c>
      <c r="V15" s="160">
        <f>ROUND(E15*U15,2)</f>
        <v>0</v>
      </c>
      <c r="W15" s="160"/>
      <c r="X15" s="160" t="s">
        <v>186</v>
      </c>
      <c r="Y15" s="160" t="s">
        <v>163</v>
      </c>
      <c r="Z15" s="150"/>
      <c r="AA15" s="150"/>
      <c r="AB15" s="150"/>
      <c r="AC15" s="150"/>
      <c r="AD15" s="150"/>
      <c r="AE15" s="150"/>
      <c r="AF15" s="150"/>
      <c r="AG15" s="150" t="s">
        <v>187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3"/>
      <c r="B16" s="4"/>
      <c r="C16" s="187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12</v>
      </c>
      <c r="AF16">
        <v>21</v>
      </c>
      <c r="AG16" t="s">
        <v>141</v>
      </c>
    </row>
    <row r="17" spans="1:33" x14ac:dyDescent="0.2">
      <c r="A17" s="153"/>
      <c r="B17" s="154" t="s">
        <v>29</v>
      </c>
      <c r="C17" s="188"/>
      <c r="D17" s="155"/>
      <c r="E17" s="156"/>
      <c r="F17" s="156"/>
      <c r="G17" s="168">
        <f>G8+G10+G12+G14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f>SUMIF(L7:L15,AE16,G7:G15)</f>
        <v>0</v>
      </c>
      <c r="AF17">
        <f>SUMIF(L7:L15,AF16,G7:G15)</f>
        <v>0</v>
      </c>
      <c r="AG17" t="s">
        <v>179</v>
      </c>
    </row>
    <row r="18" spans="1:33" x14ac:dyDescent="0.2">
      <c r="C18" s="189"/>
      <c r="D18" s="10"/>
      <c r="AG18" t="s">
        <v>180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mVb1SgTzMgT+awVoQOkTeevMj72Kq+InU8ewjMhc6ublynktlmVvdKFy9bojBdhJcwbgMf5/CPLeib0K9ORfA==" saltValue="FSaeGYt6h/i9Hm+REfgyLQ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SO 1 1 Pol</vt:lpstr>
      <vt:lpstr>SO 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'SO 1 1 Pol'!Názvy_tisku</vt:lpstr>
      <vt:lpstr>'SO 1 2 Pol'!Názvy_tisku</vt:lpstr>
      <vt:lpstr>oadresa</vt:lpstr>
      <vt:lpstr>Stavba!Objednatel</vt:lpstr>
      <vt:lpstr>Stavba!Objekt</vt:lpstr>
      <vt:lpstr>'00 0 Naklady'!Oblast_tisku</vt:lpstr>
      <vt:lpstr>'SO 1 1 Pol'!Oblast_tisku</vt:lpstr>
      <vt:lpstr>'SO 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Žampachová</dc:creator>
  <cp:lastModifiedBy>Honza</cp:lastModifiedBy>
  <cp:lastPrinted>2024-04-25T14:38:37Z</cp:lastPrinted>
  <dcterms:created xsi:type="dcterms:W3CDTF">2009-04-08T07:15:50Z</dcterms:created>
  <dcterms:modified xsi:type="dcterms:W3CDTF">2024-05-06T07:22:37Z</dcterms:modified>
</cp:coreProperties>
</file>